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<sst xmlns="http://schemas.openxmlformats.org/spreadsheetml/2006/main" count="138" uniqueCount="74">
  <si>
    <t>Апартамент №</t>
  </si>
  <si>
    <t>Описание</t>
  </si>
  <si>
    <t>Гледка</t>
  </si>
  <si>
    <t>Чиста площ</t>
  </si>
  <si>
    <t>Общи части</t>
  </si>
  <si>
    <t>Доп. тераса</t>
  </si>
  <si>
    <t>Обща площ</t>
  </si>
  <si>
    <t>Крайна цена</t>
  </si>
  <si>
    <t>Е/кв.м.</t>
  </si>
  <si>
    <t>ПОЛУСУТЕРЕН</t>
  </si>
  <si>
    <t>Кафене</t>
  </si>
  <si>
    <t>кафе,склад,умивалня,WC,тераса</t>
  </si>
  <si>
    <t>изток</t>
  </si>
  <si>
    <t>Студио 1</t>
  </si>
  <si>
    <t xml:space="preserve"> дн-кух.б,б-Wc, тераса</t>
  </si>
  <si>
    <t>Студио 2</t>
  </si>
  <si>
    <t>Студио 3</t>
  </si>
  <si>
    <t>Студио 4</t>
  </si>
  <si>
    <t>юго- изток</t>
  </si>
  <si>
    <t>Студио 5</t>
  </si>
  <si>
    <t xml:space="preserve">юг </t>
  </si>
  <si>
    <t>Студио 6</t>
  </si>
  <si>
    <t>Студио 7</t>
  </si>
  <si>
    <t>ПАРТЕР</t>
  </si>
  <si>
    <t>Студио 8</t>
  </si>
  <si>
    <t>дн-кух.б,б-Wc, тераса</t>
  </si>
  <si>
    <t>Студио 9</t>
  </si>
  <si>
    <t>Апарт. 10</t>
  </si>
  <si>
    <t>1 сп, дн-кух.б,б-Wc,тераса</t>
  </si>
  <si>
    <t>Апарт. 11</t>
  </si>
  <si>
    <t>запазен</t>
  </si>
  <si>
    <t>Студио 12</t>
  </si>
  <si>
    <t>дн-кух.б,б-Wc,тераса</t>
  </si>
  <si>
    <t>Апарт. 13</t>
  </si>
  <si>
    <t>ПЪРВИ ЕТАЖ</t>
  </si>
  <si>
    <t>Студио 14</t>
  </si>
  <si>
    <t>Студио 15</t>
  </si>
  <si>
    <t>Апарт. 16</t>
  </si>
  <si>
    <t>дн- кух.б,б-Wc, тераса</t>
  </si>
  <si>
    <t>продаден</t>
  </si>
  <si>
    <t>Апарт. 17</t>
  </si>
  <si>
    <t>Апарт. 18</t>
  </si>
  <si>
    <t>Апарт 19</t>
  </si>
  <si>
    <t>Юг-запад-север</t>
  </si>
  <si>
    <t>ВТОРИ ЕТАЖ</t>
  </si>
  <si>
    <t>Студио 20</t>
  </si>
  <si>
    <t>Студио 21</t>
  </si>
  <si>
    <t>Апарт. 22</t>
  </si>
  <si>
    <t xml:space="preserve"> </t>
  </si>
  <si>
    <t>Апарт. 23</t>
  </si>
  <si>
    <t>Апарт. 24</t>
  </si>
  <si>
    <t>Апарт. 25</t>
  </si>
  <si>
    <t>ТРЕТИ ЕТАЖ</t>
  </si>
  <si>
    <t>Студио 26</t>
  </si>
  <si>
    <t>Студио 27</t>
  </si>
  <si>
    <t>Студио 28</t>
  </si>
  <si>
    <t>Апарт. 29</t>
  </si>
  <si>
    <t>Апарт. 30</t>
  </si>
  <si>
    <t>Апарт. 31</t>
  </si>
  <si>
    <t>Юг-запад</t>
  </si>
  <si>
    <t>ЧЕТВЪРТИ И МАНСАРДЕН ЕТАЖ</t>
  </si>
  <si>
    <t>Апарт. 32</t>
  </si>
  <si>
    <t>ниво I – 2 сп., б.-WC, тераса</t>
  </si>
  <si>
    <t>Север-изток</t>
  </si>
  <si>
    <t>ниво II- дн- кух.б, б-WC,тераса</t>
  </si>
  <si>
    <t>Апарт. 33</t>
  </si>
  <si>
    <t>Изток</t>
  </si>
  <si>
    <t>Апарт. 34</t>
  </si>
  <si>
    <t>ниво I – 2 сп., б.-WC</t>
  </si>
  <si>
    <t>юг-изток</t>
  </si>
  <si>
    <t>Апарт 35</t>
  </si>
  <si>
    <t>ниво I –  дн- кух.б, б-WC,тераса</t>
  </si>
  <si>
    <t>ниво II- 2 сп., б- WC</t>
  </si>
  <si>
    <t>Апарт. 36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</si>
</sst>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"/>
    <numFmt numFmtId="166" formatCode="#.00"/>
  </numFmts>
  <fonts count="8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b/>
      <sz val="12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3" fillId="2" borderId="1" xfId="0" applyFont="1" applyFill="1" applyBorder="1" applyAlignment="1">
      <alignment horizontal="left" vertical="center" wrapText="1"/>
    </xf>
    <xf numFmtId="164" fontId="4" fillId="2" borderId="1" xfId="0" applyFont="1" applyFill="1" applyBorder="1" applyAlignment="1">
      <alignment horizontal="left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4" fontId="1" fillId="2" borderId="0" xfId="0" applyFont="1" applyFill="1" applyAlignment="1">
      <alignment/>
    </xf>
    <xf numFmtId="164" fontId="5" fillId="3" borderId="1" xfId="0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0" xfId="0" applyFont="1" applyFill="1" applyAlignment="1">
      <alignment/>
    </xf>
    <xf numFmtId="164" fontId="3" fillId="4" borderId="1" xfId="0" applyFont="1" applyFill="1" applyBorder="1" applyAlignment="1">
      <alignment horizontal="left" vertical="center" wrapText="1"/>
    </xf>
    <xf numFmtId="164" fontId="4" fillId="4" borderId="1" xfId="0" applyFont="1" applyFill="1" applyBorder="1" applyAlignment="1">
      <alignment horizontal="left" vertical="center" wrapText="1"/>
    </xf>
    <xf numFmtId="164" fontId="4" fillId="4" borderId="1" xfId="0" applyFont="1" applyFill="1" applyBorder="1" applyAlignment="1">
      <alignment horizontal="center" vertical="center" wrapText="1"/>
    </xf>
    <xf numFmtId="164" fontId="4" fillId="4" borderId="1" xfId="0" applyFont="1" applyFill="1" applyBorder="1" applyAlignment="1">
      <alignment wrapText="1"/>
    </xf>
    <xf numFmtId="164" fontId="3" fillId="4" borderId="1" xfId="0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/>
    </xf>
    <xf numFmtId="165" fontId="1" fillId="4" borderId="2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3" fillId="5" borderId="1" xfId="0" applyFont="1" applyFill="1" applyBorder="1" applyAlignment="1">
      <alignment horizontal="left" vertical="center" wrapText="1"/>
    </xf>
    <xf numFmtId="164" fontId="4" fillId="5" borderId="1" xfId="0" applyFont="1" applyFill="1" applyBorder="1" applyAlignment="1">
      <alignment horizontal="left" vertical="center" wrapText="1"/>
    </xf>
    <xf numFmtId="164" fontId="4" fillId="5" borderId="1" xfId="0" applyFont="1" applyFill="1" applyBorder="1" applyAlignment="1">
      <alignment horizontal="center" vertical="center" wrapText="1"/>
    </xf>
    <xf numFmtId="164" fontId="4" fillId="5" borderId="1" xfId="0" applyFont="1" applyFill="1" applyBorder="1" applyAlignment="1">
      <alignment wrapText="1"/>
    </xf>
    <xf numFmtId="164" fontId="3" fillId="5" borderId="1" xfId="0" applyFont="1" applyFill="1" applyBorder="1" applyAlignment="1">
      <alignment horizontal="center" vertical="center" wrapText="1"/>
    </xf>
    <xf numFmtId="165" fontId="2" fillId="5" borderId="2" xfId="0" applyNumberFormat="1" applyFont="1" applyFill="1" applyBorder="1" applyAlignment="1">
      <alignment horizontal="center" vertical="center"/>
    </xf>
    <xf numFmtId="165" fontId="1" fillId="5" borderId="2" xfId="0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3" fillId="6" borderId="1" xfId="0" applyFont="1" applyFill="1" applyBorder="1" applyAlignment="1">
      <alignment horizontal="left" vertical="center" wrapText="1"/>
    </xf>
    <xf numFmtId="164" fontId="4" fillId="6" borderId="1" xfId="0" applyFont="1" applyFill="1" applyBorder="1" applyAlignment="1">
      <alignment horizontal="left" vertical="center" wrapText="1"/>
    </xf>
    <xf numFmtId="164" fontId="4" fillId="6" borderId="1" xfId="0" applyFont="1" applyFill="1" applyBorder="1" applyAlignment="1">
      <alignment horizontal="center" vertical="center" wrapText="1"/>
    </xf>
    <xf numFmtId="166" fontId="4" fillId="6" borderId="1" xfId="0" applyNumberFormat="1" applyFont="1" applyFill="1" applyBorder="1" applyAlignment="1">
      <alignment horizontal="center" vertical="center" wrapText="1"/>
    </xf>
    <xf numFmtId="164" fontId="4" fillId="6" borderId="1" xfId="0" applyFont="1" applyFill="1" applyBorder="1" applyAlignment="1">
      <alignment wrapText="1"/>
    </xf>
    <xf numFmtId="164" fontId="3" fillId="6" borderId="1" xfId="0" applyFont="1" applyFill="1" applyBorder="1" applyAlignment="1">
      <alignment horizontal="center" vertical="center" wrapText="1"/>
    </xf>
    <xf numFmtId="165" fontId="2" fillId="6" borderId="2" xfId="0" applyNumberFormat="1" applyFont="1" applyFill="1" applyBorder="1" applyAlignment="1">
      <alignment horizontal="center" vertical="center"/>
    </xf>
    <xf numFmtId="165" fontId="1" fillId="6" borderId="2" xfId="0" applyNumberFormat="1" applyFont="1" applyFill="1" applyBorder="1" applyAlignment="1">
      <alignment horizontal="center" vertical="center"/>
    </xf>
    <xf numFmtId="164" fontId="3" fillId="6" borderId="1" xfId="0" applyFont="1" applyFill="1" applyBorder="1" applyAlignment="1">
      <alignment horizontal="left" vertical="center"/>
    </xf>
    <xf numFmtId="164" fontId="4" fillId="6" borderId="1" xfId="0" applyFont="1" applyFill="1" applyBorder="1" applyAlignment="1">
      <alignment horizontal="center" vertical="center"/>
    </xf>
    <xf numFmtId="164" fontId="4" fillId="6" borderId="1" xfId="0" applyFont="1" applyFill="1" applyBorder="1" applyAlignment="1">
      <alignment/>
    </xf>
    <xf numFmtId="164" fontId="3" fillId="6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/>
    </xf>
    <xf numFmtId="164" fontId="4" fillId="0" borderId="1" xfId="0" applyFont="1" applyFill="1" applyBorder="1" applyAlignment="1">
      <alignment horizontal="left" vertical="center"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/>
    </xf>
    <xf numFmtId="164" fontId="3" fillId="0" borderId="1" xfId="0" applyFont="1" applyFill="1" applyBorder="1" applyAlignment="1">
      <alignment horizontal="center" vertical="center"/>
    </xf>
    <xf numFmtId="164" fontId="3" fillId="7" borderId="1" xfId="0" applyFont="1" applyFill="1" applyBorder="1" applyAlignment="1">
      <alignment horizontal="left" vertical="center" wrapText="1"/>
    </xf>
    <xf numFmtId="164" fontId="4" fillId="7" borderId="1" xfId="0" applyFont="1" applyFill="1" applyBorder="1" applyAlignment="1">
      <alignment horizontal="left" vertical="center" wrapText="1"/>
    </xf>
    <xf numFmtId="164" fontId="4" fillId="7" borderId="1" xfId="0" applyFont="1" applyFill="1" applyBorder="1" applyAlignment="1">
      <alignment horizontal="center" vertical="center" wrapText="1"/>
    </xf>
    <xf numFmtId="166" fontId="4" fillId="7" borderId="1" xfId="0" applyNumberFormat="1" applyFont="1" applyFill="1" applyBorder="1" applyAlignment="1">
      <alignment horizontal="center" vertical="center" wrapText="1"/>
    </xf>
    <xf numFmtId="164" fontId="4" fillId="7" borderId="1" xfId="0" applyFont="1" applyFill="1" applyBorder="1" applyAlignment="1">
      <alignment wrapText="1"/>
    </xf>
    <xf numFmtId="164" fontId="3" fillId="7" borderId="1" xfId="0" applyFont="1" applyFill="1" applyBorder="1" applyAlignment="1">
      <alignment horizontal="center" vertical="center" wrapText="1"/>
    </xf>
    <xf numFmtId="165" fontId="2" fillId="7" borderId="2" xfId="0" applyNumberFormat="1" applyFont="1" applyFill="1" applyBorder="1" applyAlignment="1">
      <alignment horizontal="center" vertical="center"/>
    </xf>
    <xf numFmtId="165" fontId="1" fillId="7" borderId="2" xfId="0" applyNumberFormat="1" applyFont="1" applyFill="1" applyBorder="1" applyAlignment="1">
      <alignment horizontal="center" vertical="center"/>
    </xf>
    <xf numFmtId="164" fontId="4" fillId="7" borderId="1" xfId="0" applyFont="1" applyFill="1" applyBorder="1" applyAlignment="1">
      <alignment horizontal="center" vertical="center" wrapText="1"/>
    </xf>
    <xf numFmtId="164" fontId="3" fillId="7" borderId="1" xfId="0" applyFont="1" applyFill="1" applyBorder="1" applyAlignment="1">
      <alignment vertical="top" wrapText="1"/>
    </xf>
    <xf numFmtId="164" fontId="3" fillId="7" borderId="1" xfId="0" applyFont="1" applyFill="1" applyBorder="1" applyAlignment="1">
      <alignment horizontal="center" vertical="center" wrapText="1"/>
    </xf>
    <xf numFmtId="164" fontId="4" fillId="7" borderId="1" xfId="0" applyFont="1" applyFill="1" applyBorder="1" applyAlignment="1">
      <alignment horizontal="center" vertical="center"/>
    </xf>
    <xf numFmtId="164" fontId="3" fillId="8" borderId="1" xfId="0" applyFont="1" applyFill="1" applyBorder="1" applyAlignment="1">
      <alignment horizontal="left" vertical="center" wrapText="1"/>
    </xf>
    <xf numFmtId="164" fontId="4" fillId="8" borderId="1" xfId="0" applyFont="1" applyFill="1" applyBorder="1" applyAlignment="1">
      <alignment horizontal="left" vertical="center" wrapText="1"/>
    </xf>
    <xf numFmtId="164" fontId="4" fillId="8" borderId="1" xfId="0" applyFont="1" applyFill="1" applyBorder="1" applyAlignment="1">
      <alignment horizontal="center" vertical="center" wrapText="1"/>
    </xf>
    <xf numFmtId="164" fontId="4" fillId="8" borderId="1" xfId="0" applyFont="1" applyFill="1" applyBorder="1" applyAlignment="1">
      <alignment wrapText="1"/>
    </xf>
    <xf numFmtId="164" fontId="3" fillId="8" borderId="1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center" vertical="center"/>
    </xf>
    <xf numFmtId="165" fontId="1" fillId="8" borderId="2" xfId="0" applyNumberFormat="1" applyFont="1" applyFill="1" applyBorder="1" applyAlignment="1">
      <alignment horizontal="center" vertical="center"/>
    </xf>
    <xf numFmtId="164" fontId="4" fillId="8" borderId="1" xfId="0" applyFont="1" applyFill="1" applyBorder="1" applyAlignment="1">
      <alignment horizontal="center" vertical="center" wrapText="1"/>
    </xf>
    <xf numFmtId="164" fontId="3" fillId="8" borderId="1" xfId="0" applyFont="1" applyFill="1" applyBorder="1" applyAlignment="1">
      <alignment vertical="top" wrapText="1"/>
    </xf>
    <xf numFmtId="164" fontId="3" fillId="8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top" wrapText="1"/>
    </xf>
    <xf numFmtId="164" fontId="3" fillId="9" borderId="1" xfId="0" applyFont="1" applyFill="1" applyBorder="1" applyAlignment="1">
      <alignment horizontal="left" vertical="center" wrapText="1"/>
    </xf>
    <xf numFmtId="164" fontId="4" fillId="9" borderId="1" xfId="0" applyFont="1" applyFill="1" applyBorder="1" applyAlignment="1">
      <alignment horizontal="left" vertical="center" wrapText="1"/>
    </xf>
    <xf numFmtId="164" fontId="4" fillId="9" borderId="1" xfId="0" applyFont="1" applyFill="1" applyBorder="1" applyAlignment="1">
      <alignment horizontal="center" vertical="center" wrapText="1"/>
    </xf>
    <xf numFmtId="164" fontId="4" fillId="9" borderId="1" xfId="0" applyFont="1" applyFill="1" applyBorder="1" applyAlignment="1">
      <alignment wrapText="1"/>
    </xf>
    <xf numFmtId="164" fontId="3" fillId="9" borderId="1" xfId="0" applyFont="1" applyFill="1" applyBorder="1" applyAlignment="1">
      <alignment horizontal="center" vertical="center" wrapText="1"/>
    </xf>
    <xf numFmtId="165" fontId="2" fillId="9" borderId="2" xfId="0" applyNumberFormat="1" applyFont="1" applyFill="1" applyBorder="1" applyAlignment="1">
      <alignment horizontal="center" vertical="center"/>
    </xf>
    <xf numFmtId="165" fontId="1" fillId="9" borderId="2" xfId="0" applyNumberFormat="1" applyFont="1" applyFill="1" applyBorder="1" applyAlignment="1">
      <alignment horizontal="center" vertical="center"/>
    </xf>
    <xf numFmtId="164" fontId="3" fillId="9" borderId="1" xfId="0" applyFont="1" applyFill="1" applyBorder="1" applyAlignment="1">
      <alignment horizontal="center" vertical="center" wrapText="1"/>
    </xf>
    <xf numFmtId="164" fontId="6" fillId="9" borderId="2" xfId="0" applyFont="1" applyFill="1" applyBorder="1" applyAlignment="1">
      <alignment horizontal="left" vertical="center"/>
    </xf>
    <xf numFmtId="164" fontId="4" fillId="9" borderId="2" xfId="0" applyFont="1" applyFill="1" applyBorder="1" applyAlignment="1">
      <alignment horizontal="left" vertical="center" wrapText="1"/>
    </xf>
    <xf numFmtId="164" fontId="1" fillId="9" borderId="2" xfId="0" applyFont="1" applyFill="1" applyBorder="1" applyAlignment="1">
      <alignment horizontal="center" vertical="center"/>
    </xf>
    <xf numFmtId="164" fontId="1" fillId="9" borderId="2" xfId="0" applyFont="1" applyFill="1" applyBorder="1" applyAlignment="1">
      <alignment/>
    </xf>
    <xf numFmtId="164" fontId="2" fillId="9" borderId="2" xfId="0" applyFont="1" applyFill="1" applyBorder="1" applyAlignment="1">
      <alignment horizontal="center" vertical="center"/>
    </xf>
    <xf numFmtId="165" fontId="3" fillId="9" borderId="2" xfId="0" applyNumberFormat="1" applyFont="1" applyFill="1" applyBorder="1" applyAlignment="1">
      <alignment horizontal="left" vertical="center" wrapText="1"/>
    </xf>
    <xf numFmtId="164" fontId="1" fillId="9" borderId="2" xfId="0" applyFont="1" applyFill="1" applyBorder="1" applyAlignment="1">
      <alignment horizontal="left" vertical="center"/>
    </xf>
    <xf numFmtId="164" fontId="2" fillId="9" borderId="2" xfId="0" applyFont="1" applyFill="1" applyBorder="1" applyAlignment="1">
      <alignment horizontal="center" vertical="center"/>
    </xf>
    <xf numFmtId="164" fontId="0" fillId="9" borderId="0" xfId="0" applyFont="1" applyFill="1" applyAlignment="1">
      <alignment horizontal="left" vertical="center"/>
    </xf>
    <xf numFmtId="165" fontId="2" fillId="9" borderId="2" xfId="0" applyNumberFormat="1" applyFont="1" applyFill="1" applyBorder="1" applyAlignment="1">
      <alignment horizontal="center" vertical="center"/>
    </xf>
    <xf numFmtId="164" fontId="2" fillId="9" borderId="2" xfId="0" applyFont="1" applyFill="1" applyBorder="1" applyAlignment="1">
      <alignment horizontal="left" vertical="center"/>
    </xf>
    <xf numFmtId="164" fontId="0" fillId="9" borderId="2" xfId="0" applyFont="1" applyFill="1" applyBorder="1" applyAlignment="1">
      <alignment horizontal="left" vertical="center"/>
    </xf>
    <xf numFmtId="164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DCE6F2"/>
      <rgbColor rgb="00FDEADA"/>
      <rgbColor rgb="0099CCFF"/>
      <rgbColor rgb="00FF99CC"/>
      <rgbColor rgb="00CC99FF"/>
      <rgbColor rgb="00F2F2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4">
      <selection activeCell="J9" sqref="J9"/>
    </sheetView>
  </sheetViews>
  <sheetFormatPr defaultColWidth="12.57421875" defaultRowHeight="12.75"/>
  <cols>
    <col min="1" max="1" width="17.7109375" style="1" customWidth="1"/>
    <col min="2" max="2" width="27.28125" style="1" customWidth="1"/>
    <col min="3" max="3" width="11.7109375" style="2" customWidth="1"/>
    <col min="4" max="4" width="8.28125" style="2" customWidth="1"/>
    <col min="5" max="5" width="6.8515625" style="2" customWidth="1"/>
    <col min="6" max="6" width="5.8515625" style="3" customWidth="1"/>
    <col min="7" max="7" width="9.57421875" style="4" customWidth="1"/>
    <col min="8" max="8" width="13.00390625" style="2" customWidth="1"/>
    <col min="9" max="9" width="7.00390625" style="2" customWidth="1"/>
    <col min="10" max="16384" width="11.57421875" style="3" customWidth="1"/>
  </cols>
  <sheetData>
    <row r="1" spans="1:9" s="12" customFormat="1" ht="23.25" customHeight="1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9" t="s">
        <v>6</v>
      </c>
      <c r="H1" s="10" t="s">
        <v>7</v>
      </c>
      <c r="I1" s="11" t="s">
        <v>8</v>
      </c>
    </row>
    <row r="2" spans="1:9" s="20" customFormat="1" ht="43.5" customHeight="1">
      <c r="A2" s="13" t="s">
        <v>9</v>
      </c>
      <c r="B2" s="14"/>
      <c r="C2" s="15"/>
      <c r="D2" s="15"/>
      <c r="E2" s="15"/>
      <c r="F2" s="16"/>
      <c r="G2" s="17"/>
      <c r="H2" s="18"/>
      <c r="I2" s="19"/>
    </row>
    <row r="3" spans="1:9" ht="12">
      <c r="A3" s="21" t="s">
        <v>10</v>
      </c>
      <c r="B3" s="22" t="s">
        <v>11</v>
      </c>
      <c r="C3" s="23" t="s">
        <v>12</v>
      </c>
      <c r="D3" s="23">
        <v>48.31</v>
      </c>
      <c r="E3" s="23">
        <f>G3-D3</f>
        <v>6.75</v>
      </c>
      <c r="F3" s="24"/>
      <c r="G3" s="25">
        <v>55.06</v>
      </c>
      <c r="H3" s="26">
        <f aca="true" t="shared" si="0" ref="H3:H10">G3*I3</f>
        <v>46801</v>
      </c>
      <c r="I3" s="27">
        <f>850</f>
        <v>850</v>
      </c>
    </row>
    <row r="4" spans="1:9" ht="12">
      <c r="A4" s="21" t="s">
        <v>13</v>
      </c>
      <c r="B4" s="22" t="s">
        <v>14</v>
      </c>
      <c r="C4" s="23" t="s">
        <v>12</v>
      </c>
      <c r="D4" s="23">
        <v>40.25</v>
      </c>
      <c r="E4" s="23">
        <f aca="true" t="shared" si="1" ref="E4:E10">G4-D4</f>
        <v>5.649999999999999</v>
      </c>
      <c r="F4" s="24"/>
      <c r="G4" s="25">
        <v>45.9</v>
      </c>
      <c r="H4" s="26">
        <f t="shared" si="0"/>
        <v>29835</v>
      </c>
      <c r="I4" s="27">
        <f>650</f>
        <v>650</v>
      </c>
    </row>
    <row r="5" spans="1:9" ht="12">
      <c r="A5" s="21" t="s">
        <v>15</v>
      </c>
      <c r="B5" s="22" t="s">
        <v>14</v>
      </c>
      <c r="C5" s="23" t="s">
        <v>12</v>
      </c>
      <c r="D5" s="23">
        <v>40.17</v>
      </c>
      <c r="E5" s="23">
        <f t="shared" si="1"/>
        <v>5.329999999999998</v>
      </c>
      <c r="F5" s="24"/>
      <c r="G5" s="25">
        <v>45.5</v>
      </c>
      <c r="H5" s="26">
        <f t="shared" si="0"/>
        <v>29575</v>
      </c>
      <c r="I5" s="27">
        <f>650</f>
        <v>650</v>
      </c>
    </row>
    <row r="6" spans="1:9" ht="12">
      <c r="A6" s="21" t="s">
        <v>16</v>
      </c>
      <c r="B6" s="22" t="s">
        <v>14</v>
      </c>
      <c r="C6" s="23" t="s">
        <v>12</v>
      </c>
      <c r="D6" s="23">
        <v>43.47</v>
      </c>
      <c r="E6" s="23">
        <f t="shared" si="1"/>
        <v>5.770000000000003</v>
      </c>
      <c r="F6" s="24"/>
      <c r="G6" s="25">
        <v>49.24</v>
      </c>
      <c r="H6" s="26">
        <f t="shared" si="0"/>
        <v>32006</v>
      </c>
      <c r="I6" s="27">
        <f>650</f>
        <v>650</v>
      </c>
    </row>
    <row r="7" spans="1:9" ht="12">
      <c r="A7" s="21" t="s">
        <v>17</v>
      </c>
      <c r="B7" s="22" t="s">
        <v>14</v>
      </c>
      <c r="C7" s="23" t="s">
        <v>18</v>
      </c>
      <c r="D7" s="23">
        <v>41.57</v>
      </c>
      <c r="E7" s="23">
        <f t="shared" si="1"/>
        <v>5.619999999999997</v>
      </c>
      <c r="F7" s="24"/>
      <c r="G7" s="25">
        <v>47.19</v>
      </c>
      <c r="H7" s="26">
        <f t="shared" si="0"/>
        <v>33033</v>
      </c>
      <c r="I7" s="27">
        <f>700</f>
        <v>700</v>
      </c>
    </row>
    <row r="8" spans="1:9" ht="12">
      <c r="A8" s="21" t="s">
        <v>19</v>
      </c>
      <c r="B8" s="22" t="s">
        <v>14</v>
      </c>
      <c r="C8" s="23" t="s">
        <v>20</v>
      </c>
      <c r="D8" s="23">
        <v>37.6</v>
      </c>
      <c r="E8" s="23">
        <f t="shared" si="1"/>
        <v>5.089999999999996</v>
      </c>
      <c r="F8" s="24"/>
      <c r="G8" s="25">
        <v>42.69</v>
      </c>
      <c r="H8" s="26">
        <f t="shared" si="0"/>
        <v>29883</v>
      </c>
      <c r="I8" s="27">
        <f>700</f>
        <v>700</v>
      </c>
    </row>
    <row r="9" spans="1:9" ht="12">
      <c r="A9" s="21" t="s">
        <v>21</v>
      </c>
      <c r="B9" s="22" t="s">
        <v>14</v>
      </c>
      <c r="C9" s="23" t="s">
        <v>20</v>
      </c>
      <c r="D9" s="23">
        <v>40.9</v>
      </c>
      <c r="E9" s="23">
        <f t="shared" si="1"/>
        <v>5.530000000000001</v>
      </c>
      <c r="F9" s="24"/>
      <c r="G9" s="25">
        <v>46.43</v>
      </c>
      <c r="H9" s="26">
        <f t="shared" si="0"/>
        <v>32501</v>
      </c>
      <c r="I9" s="27">
        <f>700</f>
        <v>700</v>
      </c>
    </row>
    <row r="10" spans="1:9" ht="12">
      <c r="A10" s="21" t="s">
        <v>22</v>
      </c>
      <c r="B10" s="22" t="s">
        <v>14</v>
      </c>
      <c r="C10" s="23" t="s">
        <v>20</v>
      </c>
      <c r="D10" s="23">
        <v>40.41</v>
      </c>
      <c r="E10" s="28">
        <f t="shared" si="1"/>
        <v>3.470000000000006</v>
      </c>
      <c r="F10" s="24"/>
      <c r="G10" s="25">
        <v>43.88</v>
      </c>
      <c r="H10" s="26">
        <f t="shared" si="0"/>
        <v>30716</v>
      </c>
      <c r="I10" s="27">
        <f>700</f>
        <v>700</v>
      </c>
    </row>
    <row r="11" spans="1:9" s="20" customFormat="1" ht="39.75" customHeight="1">
      <c r="A11" s="29" t="s">
        <v>23</v>
      </c>
      <c r="B11" s="14"/>
      <c r="C11" s="15"/>
      <c r="D11" s="15"/>
      <c r="E11" s="15"/>
      <c r="F11" s="16"/>
      <c r="G11" s="17"/>
      <c r="H11" s="18"/>
      <c r="I11" s="19"/>
    </row>
    <row r="12" spans="1:9" ht="12">
      <c r="A12" s="30" t="s">
        <v>24</v>
      </c>
      <c r="B12" s="31" t="s">
        <v>25</v>
      </c>
      <c r="C12" s="32" t="s">
        <v>12</v>
      </c>
      <c r="D12" s="32">
        <v>41.26</v>
      </c>
      <c r="E12" s="32">
        <f aca="true" t="shared" si="2" ref="E12:E17">G12-D12</f>
        <v>6</v>
      </c>
      <c r="F12" s="33"/>
      <c r="G12" s="34">
        <v>47.26</v>
      </c>
      <c r="H12" s="35">
        <f aca="true" t="shared" si="3" ref="H12:H17">G12*I12</f>
        <v>35445</v>
      </c>
      <c r="I12" s="36">
        <f>750</f>
        <v>750</v>
      </c>
    </row>
    <row r="13" spans="1:9" ht="12">
      <c r="A13" s="30" t="s">
        <v>26</v>
      </c>
      <c r="B13" s="31" t="s">
        <v>25</v>
      </c>
      <c r="C13" s="32" t="s">
        <v>12</v>
      </c>
      <c r="D13" s="32">
        <v>38.65</v>
      </c>
      <c r="E13" s="32">
        <f t="shared" si="2"/>
        <v>5.6200000000000045</v>
      </c>
      <c r="F13" s="33"/>
      <c r="G13" s="34">
        <v>44.27</v>
      </c>
      <c r="H13" s="35">
        <f t="shared" si="3"/>
        <v>33202.5</v>
      </c>
      <c r="I13" s="36">
        <f>750</f>
        <v>750</v>
      </c>
    </row>
    <row r="14" spans="1:9" ht="13.5">
      <c r="A14" s="30" t="s">
        <v>27</v>
      </c>
      <c r="B14" s="31" t="s">
        <v>28</v>
      </c>
      <c r="C14" s="32" t="s">
        <v>12</v>
      </c>
      <c r="D14" s="32">
        <v>53.78</v>
      </c>
      <c r="E14" s="32">
        <f t="shared" si="2"/>
        <v>7.829999999999998</v>
      </c>
      <c r="F14" s="33"/>
      <c r="G14" s="34">
        <v>61.61</v>
      </c>
      <c r="H14" s="35">
        <f>G14*I14</f>
        <v>46207.5</v>
      </c>
      <c r="I14" s="36">
        <f>750</f>
        <v>750</v>
      </c>
    </row>
    <row r="15" spans="1:9" ht="12">
      <c r="A15" s="30" t="s">
        <v>29</v>
      </c>
      <c r="B15" s="31" t="s">
        <v>28</v>
      </c>
      <c r="C15" s="32" t="s">
        <v>20</v>
      </c>
      <c r="D15" s="32">
        <v>64.64</v>
      </c>
      <c r="E15" s="37">
        <f t="shared" si="2"/>
        <v>9.450000000000003</v>
      </c>
      <c r="F15" s="33"/>
      <c r="G15" s="34">
        <v>74.09</v>
      </c>
      <c r="H15" s="35" t="s">
        <v>30</v>
      </c>
      <c r="I15" s="36">
        <f>750</f>
        <v>750</v>
      </c>
    </row>
    <row r="16" spans="1:9" ht="13.5">
      <c r="A16" s="30" t="s">
        <v>31</v>
      </c>
      <c r="B16" s="31" t="s">
        <v>32</v>
      </c>
      <c r="C16" s="32" t="s">
        <v>20</v>
      </c>
      <c r="D16" s="32">
        <v>45.17</v>
      </c>
      <c r="E16" s="37">
        <f t="shared" si="2"/>
        <v>6.699999999999996</v>
      </c>
      <c r="F16" s="33"/>
      <c r="G16" s="34">
        <v>51.87</v>
      </c>
      <c r="H16" s="35" t="s">
        <v>30</v>
      </c>
      <c r="I16" s="36">
        <f>750</f>
        <v>750</v>
      </c>
    </row>
    <row r="17" spans="1:9" ht="12">
      <c r="A17" s="30" t="s">
        <v>33</v>
      </c>
      <c r="B17" s="31" t="s">
        <v>28</v>
      </c>
      <c r="C17" s="32" t="s">
        <v>20</v>
      </c>
      <c r="D17" s="32">
        <v>58.36</v>
      </c>
      <c r="E17" s="37">
        <f t="shared" si="2"/>
        <v>8.159999999999997</v>
      </c>
      <c r="F17" s="33"/>
      <c r="G17" s="34">
        <v>66.52</v>
      </c>
      <c r="H17" s="35">
        <f t="shared" si="3"/>
        <v>49890</v>
      </c>
      <c r="I17" s="36">
        <f>750</f>
        <v>750</v>
      </c>
    </row>
    <row r="18" spans="1:9" s="20" customFormat="1" ht="37.5" customHeight="1">
      <c r="A18" s="38" t="s">
        <v>34</v>
      </c>
      <c r="B18" s="14"/>
      <c r="C18" s="15"/>
      <c r="D18" s="15"/>
      <c r="E18" s="39"/>
      <c r="F18" s="16"/>
      <c r="G18" s="17"/>
      <c r="H18" s="18"/>
      <c r="I18" s="19"/>
    </row>
    <row r="19" spans="1:9" ht="12">
      <c r="A19" s="40" t="s">
        <v>35</v>
      </c>
      <c r="B19" s="41" t="s">
        <v>32</v>
      </c>
      <c r="C19" s="42" t="s">
        <v>12</v>
      </c>
      <c r="D19" s="42">
        <v>41.86</v>
      </c>
      <c r="E19" s="43">
        <f aca="true" t="shared" si="4" ref="E19:E24">G19-D19</f>
        <v>6.090000000000003</v>
      </c>
      <c r="F19" s="44"/>
      <c r="G19" s="45">
        <v>47.95</v>
      </c>
      <c r="H19" s="46">
        <f aca="true" t="shared" si="5" ref="H19:H24">G19*I19</f>
        <v>37161.25</v>
      </c>
      <c r="I19" s="47">
        <v>775</v>
      </c>
    </row>
    <row r="20" spans="1:9" ht="12">
      <c r="A20" s="40" t="s">
        <v>36</v>
      </c>
      <c r="B20" s="41" t="s">
        <v>32</v>
      </c>
      <c r="C20" s="42" t="s">
        <v>12</v>
      </c>
      <c r="D20" s="42">
        <v>38.12</v>
      </c>
      <c r="E20" s="43">
        <f t="shared" si="4"/>
        <v>5.550000000000004</v>
      </c>
      <c r="F20" s="44"/>
      <c r="G20" s="45">
        <v>43.67</v>
      </c>
      <c r="H20" s="46">
        <f t="shared" si="5"/>
        <v>33844.25</v>
      </c>
      <c r="I20" s="47">
        <v>775</v>
      </c>
    </row>
    <row r="21" spans="1:9" ht="12">
      <c r="A21" s="40" t="s">
        <v>37</v>
      </c>
      <c r="B21" s="41" t="s">
        <v>38</v>
      </c>
      <c r="C21" s="42" t="s">
        <v>12</v>
      </c>
      <c r="D21" s="42">
        <v>53.24</v>
      </c>
      <c r="E21" s="43">
        <f t="shared" si="4"/>
        <v>7.75</v>
      </c>
      <c r="F21" s="44"/>
      <c r="G21" s="45">
        <v>60.99</v>
      </c>
      <c r="H21" s="46" t="s">
        <v>39</v>
      </c>
      <c r="I21" s="47">
        <v>0</v>
      </c>
    </row>
    <row r="22" spans="1:9" ht="12">
      <c r="A22" s="40" t="s">
        <v>40</v>
      </c>
      <c r="B22" s="41" t="s">
        <v>28</v>
      </c>
      <c r="C22" s="42" t="s">
        <v>20</v>
      </c>
      <c r="D22" s="42">
        <v>69.45</v>
      </c>
      <c r="E22" s="43">
        <v>10.3</v>
      </c>
      <c r="F22" s="44"/>
      <c r="G22" s="45">
        <v>79.75</v>
      </c>
      <c r="H22" s="46">
        <f t="shared" si="5"/>
        <v>63800</v>
      </c>
      <c r="I22" s="47">
        <f>800</f>
        <v>800</v>
      </c>
    </row>
    <row r="23" spans="1:9" ht="12">
      <c r="A23" s="48" t="s">
        <v>41</v>
      </c>
      <c r="B23" s="41" t="s">
        <v>28</v>
      </c>
      <c r="C23" s="49" t="s">
        <v>20</v>
      </c>
      <c r="D23" s="49">
        <v>64.18</v>
      </c>
      <c r="E23" s="43">
        <f t="shared" si="4"/>
        <v>9.519999999999996</v>
      </c>
      <c r="F23" s="50"/>
      <c r="G23" s="51">
        <v>73.7</v>
      </c>
      <c r="H23" s="46">
        <f t="shared" si="5"/>
        <v>58960</v>
      </c>
      <c r="I23" s="47">
        <f>800</f>
        <v>800</v>
      </c>
    </row>
    <row r="24" spans="1:9" ht="12">
      <c r="A24" s="48" t="s">
        <v>42</v>
      </c>
      <c r="B24" s="41" t="s">
        <v>28</v>
      </c>
      <c r="C24" s="49" t="s">
        <v>43</v>
      </c>
      <c r="D24" s="49">
        <v>68.18</v>
      </c>
      <c r="E24" s="43">
        <f t="shared" si="4"/>
        <v>9.72999999999999</v>
      </c>
      <c r="F24" s="50"/>
      <c r="G24" s="51">
        <v>77.91</v>
      </c>
      <c r="H24" s="46">
        <f t="shared" si="5"/>
        <v>62328</v>
      </c>
      <c r="I24" s="47">
        <f>800</f>
        <v>800</v>
      </c>
    </row>
    <row r="25" spans="1:9" s="20" customFormat="1" ht="43.5" customHeight="1">
      <c r="A25" s="52" t="s">
        <v>44</v>
      </c>
      <c r="B25" s="53"/>
      <c r="C25" s="54"/>
      <c r="D25" s="54"/>
      <c r="E25" s="39"/>
      <c r="F25" s="55"/>
      <c r="G25" s="56"/>
      <c r="H25" s="18"/>
      <c r="I25" s="19"/>
    </row>
    <row r="26" spans="1:9" ht="12">
      <c r="A26" s="57" t="s">
        <v>45</v>
      </c>
      <c r="B26" s="58" t="s">
        <v>38</v>
      </c>
      <c r="C26" s="59" t="s">
        <v>12</v>
      </c>
      <c r="D26" s="59">
        <v>41.86</v>
      </c>
      <c r="E26" s="60">
        <f aca="true" t="shared" si="6" ref="E26:E31">G26-D26</f>
        <v>6.090000000000003</v>
      </c>
      <c r="F26" s="61"/>
      <c r="G26" s="62">
        <v>47.95</v>
      </c>
      <c r="H26" s="63">
        <f aca="true" t="shared" si="7" ref="H26:H27">G26*I26</f>
        <v>39558.75</v>
      </c>
      <c r="I26" s="64">
        <f>825</f>
        <v>825</v>
      </c>
    </row>
    <row r="27" spans="1:9" ht="12">
      <c r="A27" s="57" t="s">
        <v>46</v>
      </c>
      <c r="B27" s="58" t="s">
        <v>38</v>
      </c>
      <c r="C27" s="59" t="s">
        <v>12</v>
      </c>
      <c r="D27" s="59">
        <v>38.12</v>
      </c>
      <c r="E27" s="60">
        <f t="shared" si="6"/>
        <v>5.550000000000004</v>
      </c>
      <c r="F27" s="61"/>
      <c r="G27" s="62">
        <v>43.67</v>
      </c>
      <c r="H27" s="63">
        <f t="shared" si="7"/>
        <v>36027.75</v>
      </c>
      <c r="I27" s="64">
        <f>825</f>
        <v>825</v>
      </c>
    </row>
    <row r="28" spans="1:9" ht="12">
      <c r="A28" s="57" t="s">
        <v>47</v>
      </c>
      <c r="B28" s="58" t="s">
        <v>28</v>
      </c>
      <c r="C28" s="59" t="s">
        <v>12</v>
      </c>
      <c r="D28" s="59">
        <v>53.25</v>
      </c>
      <c r="E28" s="60">
        <f t="shared" si="6"/>
        <v>7.75</v>
      </c>
      <c r="F28" s="61"/>
      <c r="G28" s="62">
        <v>61</v>
      </c>
      <c r="H28" s="63" t="s">
        <v>39</v>
      </c>
      <c r="I28" s="64" t="s">
        <v>48</v>
      </c>
    </row>
    <row r="29" spans="1:9" ht="12.75" customHeight="1">
      <c r="A29" s="57" t="s">
        <v>49</v>
      </c>
      <c r="B29" s="58" t="s">
        <v>28</v>
      </c>
      <c r="C29" s="62" t="s">
        <v>20</v>
      </c>
      <c r="D29" s="65">
        <v>69.45</v>
      </c>
      <c r="E29" s="60">
        <f t="shared" si="6"/>
        <v>10.299999999999997</v>
      </c>
      <c r="F29" s="66"/>
      <c r="G29" s="67">
        <v>79.75</v>
      </c>
      <c r="H29" s="63" t="s">
        <v>39</v>
      </c>
      <c r="I29" s="64">
        <v>0</v>
      </c>
    </row>
    <row r="30" spans="1:9" ht="12">
      <c r="A30" s="57" t="s">
        <v>50</v>
      </c>
      <c r="B30" s="58" t="s">
        <v>28</v>
      </c>
      <c r="C30" s="59" t="s">
        <v>20</v>
      </c>
      <c r="D30" s="59">
        <v>64.18</v>
      </c>
      <c r="E30" s="60">
        <f t="shared" si="6"/>
        <v>9.519999999999996</v>
      </c>
      <c r="F30" s="61"/>
      <c r="G30" s="62">
        <v>73.7</v>
      </c>
      <c r="H30" s="63" t="s">
        <v>39</v>
      </c>
      <c r="I30" s="64"/>
    </row>
    <row r="31" spans="1:9" ht="12">
      <c r="A31" s="57" t="s">
        <v>51</v>
      </c>
      <c r="B31" s="58" t="s">
        <v>28</v>
      </c>
      <c r="C31" s="68" t="s">
        <v>43</v>
      </c>
      <c r="D31" s="59">
        <v>68.18</v>
      </c>
      <c r="E31" s="60">
        <f t="shared" si="6"/>
        <v>9.72999999999999</v>
      </c>
      <c r="F31" s="61"/>
      <c r="G31" s="62">
        <v>77.91</v>
      </c>
      <c r="H31" s="63">
        <f>G31*I31</f>
        <v>70119</v>
      </c>
      <c r="I31" s="64">
        <v>900</v>
      </c>
    </row>
    <row r="32" spans="1:9" s="20" customFormat="1" ht="41.25" customHeight="1">
      <c r="A32" s="29" t="s">
        <v>52</v>
      </c>
      <c r="B32" s="14"/>
      <c r="C32" s="15"/>
      <c r="D32" s="15"/>
      <c r="E32" s="15"/>
      <c r="F32" s="16"/>
      <c r="G32" s="17"/>
      <c r="H32" s="18"/>
      <c r="I32" s="19"/>
    </row>
    <row r="33" spans="1:9" ht="12">
      <c r="A33" s="69" t="s">
        <v>53</v>
      </c>
      <c r="B33" s="70" t="s">
        <v>38</v>
      </c>
      <c r="C33" s="71" t="s">
        <v>12</v>
      </c>
      <c r="D33" s="71">
        <v>40.78</v>
      </c>
      <c r="E33" s="71">
        <f aca="true" t="shared" si="8" ref="E33:E38">G33-D33</f>
        <v>5.93</v>
      </c>
      <c r="F33" s="72"/>
      <c r="G33" s="73">
        <v>46.71</v>
      </c>
      <c r="H33" s="74">
        <f>G33*I33</f>
        <v>42039</v>
      </c>
      <c r="I33" s="75">
        <f>900</f>
        <v>900</v>
      </c>
    </row>
    <row r="34" spans="1:9" ht="12.75" customHeight="1">
      <c r="A34" s="69" t="s">
        <v>54</v>
      </c>
      <c r="B34" s="70" t="s">
        <v>38</v>
      </c>
      <c r="C34" s="73" t="s">
        <v>12</v>
      </c>
      <c r="D34" s="76">
        <v>38.65</v>
      </c>
      <c r="E34" s="71">
        <f t="shared" si="8"/>
        <v>5.6200000000000045</v>
      </c>
      <c r="F34" s="77"/>
      <c r="G34" s="78">
        <v>44.27</v>
      </c>
      <c r="H34" s="74">
        <f>G34*I34</f>
        <v>39843</v>
      </c>
      <c r="I34" s="75">
        <f>900</f>
        <v>900</v>
      </c>
    </row>
    <row r="35" spans="1:9" ht="12">
      <c r="A35" s="69" t="s">
        <v>55</v>
      </c>
      <c r="B35" s="70" t="s">
        <v>38</v>
      </c>
      <c r="C35" s="71" t="s">
        <v>12</v>
      </c>
      <c r="D35" s="71">
        <v>38.98</v>
      </c>
      <c r="E35" s="71">
        <f t="shared" si="8"/>
        <v>5.670000000000002</v>
      </c>
      <c r="F35" s="72"/>
      <c r="G35" s="73">
        <v>44.65</v>
      </c>
      <c r="H35" s="74">
        <f aca="true" t="shared" si="9" ref="H35:H38">G35*I35</f>
        <v>40185</v>
      </c>
      <c r="I35" s="75">
        <v>900</v>
      </c>
    </row>
    <row r="36" spans="1:9" ht="12">
      <c r="A36" s="69" t="s">
        <v>56</v>
      </c>
      <c r="B36" s="70" t="s">
        <v>28</v>
      </c>
      <c r="C36" s="71" t="s">
        <v>20</v>
      </c>
      <c r="D36" s="71">
        <v>67.64</v>
      </c>
      <c r="E36" s="71">
        <v>10.04</v>
      </c>
      <c r="F36" s="72">
        <v>17.5</v>
      </c>
      <c r="G36" s="78">
        <f>D36+E36+F36</f>
        <v>95.18</v>
      </c>
      <c r="H36" s="74">
        <f t="shared" si="9"/>
        <v>85662</v>
      </c>
      <c r="I36" s="75">
        <v>900</v>
      </c>
    </row>
    <row r="37" spans="1:9" ht="12">
      <c r="A37" s="69" t="s">
        <v>57</v>
      </c>
      <c r="B37" s="70" t="s">
        <v>28</v>
      </c>
      <c r="C37" s="71" t="s">
        <v>20</v>
      </c>
      <c r="D37" s="71">
        <v>59.28</v>
      </c>
      <c r="E37" s="71">
        <f t="shared" si="8"/>
        <v>8.799999999999997</v>
      </c>
      <c r="F37" s="72"/>
      <c r="G37" s="73">
        <v>68.08</v>
      </c>
      <c r="H37" s="74" t="s">
        <v>39</v>
      </c>
      <c r="I37" s="75">
        <v>0</v>
      </c>
    </row>
    <row r="38" spans="1:9" ht="15.75" customHeight="1">
      <c r="A38" s="69" t="s">
        <v>58</v>
      </c>
      <c r="B38" s="70" t="s">
        <v>28</v>
      </c>
      <c r="C38" s="71" t="s">
        <v>59</v>
      </c>
      <c r="D38" s="71">
        <v>73.04</v>
      </c>
      <c r="E38" s="71">
        <f t="shared" si="8"/>
        <v>10.279999999999987</v>
      </c>
      <c r="F38" s="72"/>
      <c r="G38" s="73">
        <v>83.32</v>
      </c>
      <c r="H38" s="74">
        <f t="shared" si="9"/>
        <v>74988</v>
      </c>
      <c r="I38" s="75">
        <v>900</v>
      </c>
    </row>
    <row r="39" spans="1:9" s="20" customFormat="1" ht="42" customHeight="1">
      <c r="A39" s="38" t="s">
        <v>60</v>
      </c>
      <c r="B39" s="38"/>
      <c r="C39" s="17"/>
      <c r="D39" s="17"/>
      <c r="E39" s="15"/>
      <c r="F39" s="79"/>
      <c r="G39" s="17"/>
      <c r="H39" s="18"/>
      <c r="I39" s="19"/>
    </row>
    <row r="40" spans="1:9" ht="12.75" customHeight="1">
      <c r="A40" s="80" t="s">
        <v>61</v>
      </c>
      <c r="B40" s="81" t="s">
        <v>62</v>
      </c>
      <c r="C40" s="82" t="s">
        <v>63</v>
      </c>
      <c r="D40" s="82">
        <v>48.23</v>
      </c>
      <c r="E40" s="82">
        <v>6.81</v>
      </c>
      <c r="F40" s="83">
        <v>7.57</v>
      </c>
      <c r="G40" s="84">
        <v>55.04</v>
      </c>
      <c r="H40" s="85">
        <f>G42*I40</f>
        <v>166895.99999999997</v>
      </c>
      <c r="I40" s="86">
        <v>1200</v>
      </c>
    </row>
    <row r="41" spans="1:9" ht="12">
      <c r="A41" s="80"/>
      <c r="B41" s="81" t="s">
        <v>64</v>
      </c>
      <c r="C41" s="82"/>
      <c r="D41" s="82">
        <v>52.1</v>
      </c>
      <c r="E41" s="82">
        <v>4.37</v>
      </c>
      <c r="F41" s="83">
        <v>20</v>
      </c>
      <c r="G41" s="84">
        <v>56.47</v>
      </c>
      <c r="H41" s="85"/>
      <c r="I41" s="86"/>
    </row>
    <row r="42" spans="1:9" ht="12">
      <c r="A42" s="80"/>
      <c r="B42" s="81"/>
      <c r="C42" s="82"/>
      <c r="D42" s="82"/>
      <c r="E42" s="82"/>
      <c r="F42" s="83"/>
      <c r="G42" s="87">
        <f>G40+G41+F40+F41</f>
        <v>139.07999999999998</v>
      </c>
      <c r="H42" s="85"/>
      <c r="I42" s="86"/>
    </row>
    <row r="43" spans="1:9" ht="21.75" customHeight="1">
      <c r="A43" s="88" t="s">
        <v>65</v>
      </c>
      <c r="B43" s="89" t="s">
        <v>28</v>
      </c>
      <c r="C43" s="90" t="s">
        <v>66</v>
      </c>
      <c r="D43" s="90">
        <v>66.35</v>
      </c>
      <c r="E43" s="90">
        <f>G43-D43</f>
        <v>9.840000000000003</v>
      </c>
      <c r="F43" s="91"/>
      <c r="G43" s="92">
        <v>76.19</v>
      </c>
      <c r="H43" s="85">
        <f>G43*I43</f>
        <v>91428</v>
      </c>
      <c r="I43" s="85">
        <v>1200</v>
      </c>
    </row>
    <row r="44" spans="1:9" ht="12.75" customHeight="1">
      <c r="A44" s="93" t="s">
        <v>67</v>
      </c>
      <c r="B44" s="94" t="s">
        <v>68</v>
      </c>
      <c r="C44" s="90"/>
      <c r="D44" s="90">
        <v>54.48</v>
      </c>
      <c r="E44" s="90">
        <f>G44-D44</f>
        <v>8.080000000000005</v>
      </c>
      <c r="F44" s="91">
        <v>4.95</v>
      </c>
      <c r="G44" s="95">
        <v>62.56</v>
      </c>
      <c r="H44" s="85">
        <f>G46*I44</f>
        <v>157284</v>
      </c>
      <c r="I44" s="86">
        <v>1200</v>
      </c>
    </row>
    <row r="45" spans="1:9" ht="12">
      <c r="A45" s="93"/>
      <c r="B45" s="96" t="s">
        <v>64</v>
      </c>
      <c r="C45" s="90" t="s">
        <v>69</v>
      </c>
      <c r="D45" s="90">
        <v>52.02</v>
      </c>
      <c r="E45" s="90">
        <f>G45-D45</f>
        <v>4.359999999999999</v>
      </c>
      <c r="F45" s="91">
        <v>7.18</v>
      </c>
      <c r="G45" s="95">
        <v>56.38</v>
      </c>
      <c r="H45" s="85"/>
      <c r="I45" s="86">
        <f>H45/G45</f>
        <v>0</v>
      </c>
    </row>
    <row r="46" spans="1:9" ht="12">
      <c r="A46" s="93"/>
      <c r="B46" s="94"/>
      <c r="C46" s="90"/>
      <c r="D46" s="90"/>
      <c r="E46" s="90"/>
      <c r="F46" s="91"/>
      <c r="G46" s="92">
        <f>G44+G45+F44+F45</f>
        <v>131.07</v>
      </c>
      <c r="H46" s="85"/>
      <c r="I46" s="86">
        <f>H46/G46</f>
        <v>0</v>
      </c>
    </row>
    <row r="47" spans="1:9" ht="12">
      <c r="A47" s="88" t="s">
        <v>70</v>
      </c>
      <c r="B47" s="94" t="s">
        <v>71</v>
      </c>
      <c r="C47" s="90"/>
      <c r="D47" s="90">
        <v>57.57</v>
      </c>
      <c r="E47" s="90">
        <f>G47-D47</f>
        <v>7.880000000000003</v>
      </c>
      <c r="F47" s="91">
        <v>15.08</v>
      </c>
      <c r="G47" s="95">
        <v>65.45</v>
      </c>
      <c r="H47" s="97">
        <f>G49*I47</f>
        <v>168192</v>
      </c>
      <c r="I47" s="86">
        <v>1200</v>
      </c>
    </row>
    <row r="48" spans="1:9" ht="12">
      <c r="A48" s="88"/>
      <c r="B48" s="96" t="s">
        <v>72</v>
      </c>
      <c r="C48" s="90" t="s">
        <v>69</v>
      </c>
      <c r="D48" s="90">
        <v>51.25</v>
      </c>
      <c r="E48" s="90">
        <f>G48-D48</f>
        <v>4.299999999999997</v>
      </c>
      <c r="F48" s="91">
        <v>4.08</v>
      </c>
      <c r="G48" s="95">
        <v>55.55</v>
      </c>
      <c r="H48" s="97"/>
      <c r="I48" s="86"/>
    </row>
    <row r="49" spans="1:9" ht="12">
      <c r="A49" s="88"/>
      <c r="B49" s="94"/>
      <c r="C49" s="90"/>
      <c r="D49" s="90"/>
      <c r="E49" s="90"/>
      <c r="F49" s="91"/>
      <c r="G49" s="92">
        <f>F47+G47+F48+G48</f>
        <v>140.16</v>
      </c>
      <c r="H49" s="97"/>
      <c r="I49" s="86"/>
    </row>
    <row r="50" spans="1:9" ht="12">
      <c r="A50" s="98" t="s">
        <v>73</v>
      </c>
      <c r="B50" s="94" t="s">
        <v>68</v>
      </c>
      <c r="C50" s="90"/>
      <c r="D50" s="90">
        <v>44.06</v>
      </c>
      <c r="E50" s="90">
        <v>6.22</v>
      </c>
      <c r="F50" s="91">
        <v>0</v>
      </c>
      <c r="G50" s="95">
        <v>50.28</v>
      </c>
      <c r="H50" s="97">
        <f>G52*I50</f>
        <v>170316</v>
      </c>
      <c r="I50" s="86">
        <v>1200</v>
      </c>
    </row>
    <row r="51" spans="1:9" ht="12">
      <c r="A51" s="98"/>
      <c r="B51" s="99" t="s">
        <v>64</v>
      </c>
      <c r="C51" s="90" t="s">
        <v>63</v>
      </c>
      <c r="D51" s="90">
        <v>57.56</v>
      </c>
      <c r="E51" s="90">
        <v>4.83</v>
      </c>
      <c r="F51" s="91">
        <v>29.26</v>
      </c>
      <c r="G51" s="95">
        <v>62.39</v>
      </c>
      <c r="H51" s="97"/>
      <c r="I51" s="86"/>
    </row>
    <row r="52" spans="1:9" ht="12">
      <c r="A52" s="98"/>
      <c r="B52" s="94"/>
      <c r="C52" s="90"/>
      <c r="D52" s="90"/>
      <c r="E52" s="90"/>
      <c r="F52" s="91"/>
      <c r="G52" s="92">
        <f>G50+G51+F51</f>
        <v>141.93</v>
      </c>
      <c r="H52" s="97"/>
      <c r="I52" s="86"/>
    </row>
    <row r="53" spans="7:9" ht="27.75" customHeight="1">
      <c r="G53" s="100">
        <f>SUM(G3:G52)-55.04-56.47-62.56-56.38-65.45-55.55-50.28-62.39</f>
        <v>2500.1000000000004</v>
      </c>
      <c r="H53" s="101"/>
      <c r="I53" s="100"/>
    </row>
  </sheetData>
  <sheetProtection selectLockedCells="1" selectUnlockedCells="1"/>
  <mergeCells count="13">
    <mergeCell ref="A40:A41"/>
    <mergeCell ref="C40:C41"/>
    <mergeCell ref="H40:H42"/>
    <mergeCell ref="I40:I42"/>
    <mergeCell ref="A44:A46"/>
    <mergeCell ref="H44:H46"/>
    <mergeCell ref="I44:I46"/>
    <mergeCell ref="A47:A49"/>
    <mergeCell ref="H47:H49"/>
    <mergeCell ref="I47:I49"/>
    <mergeCell ref="A50:A52"/>
    <mergeCell ref="H50:H52"/>
    <mergeCell ref="I50:I52"/>
  </mergeCells>
  <printOptions/>
  <pageMargins left="0.15763888888888888" right="0.11805555555555555" top="0.31527777777777777" bottom="0.31527777777777777" header="0.5118055555555555" footer="0.5118055555555555"/>
  <pageSetup firstPageNumber="1" useFirstPageNumber="1" horizontalDpi="300" verticalDpi="300" orientation="landscape" paperSiz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4736111111111111" bottom="0.31805555555555554" header="0.20833333333333334" footer="0.05277777777777778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4736111111111111" bottom="0.31805555555555554" header="0.20833333333333334" footer="0.05277777777777778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Atom </cp:lastModifiedBy>
  <cp:lastPrinted>2013-07-17T11:44:54Z</cp:lastPrinted>
  <dcterms:created xsi:type="dcterms:W3CDTF">2013-01-28T05:35:58Z</dcterms:created>
  <dcterms:modified xsi:type="dcterms:W3CDTF">2013-09-17T13:23:49Z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