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<sst xmlns="http://schemas.openxmlformats.org/spreadsheetml/2006/main" count="462" uniqueCount="160">
  <si>
    <t>APOLONIA RESORT, СОЗОПОЛЬ. АПАРТ ОТЕЛЬ НА ПЕРВОЙ ЛИНИИ ЦАРСКОГО ПЛЯЖА</t>
  </si>
  <si>
    <t>Вх-№Aп.</t>
  </si>
  <si>
    <t>№</t>
  </si>
  <si>
    <t>Обьект</t>
  </si>
  <si>
    <t>Застр.</t>
  </si>
  <si>
    <t>Терас.</t>
  </si>
  <si>
    <t>Участ.</t>
  </si>
  <si>
    <t>Общ.</t>
  </si>
  <si>
    <t xml:space="preserve">Застp. </t>
  </si>
  <si>
    <t>Пр. на стр.</t>
  </si>
  <si>
    <t>Цена</t>
  </si>
  <si>
    <t>ВСЕГО</t>
  </si>
  <si>
    <t>эт</t>
  </si>
  <si>
    <t>Апт</t>
  </si>
  <si>
    <t>Спал.</t>
  </si>
  <si>
    <t>площадь</t>
  </si>
  <si>
    <t>+</t>
  </si>
  <si>
    <t>/терен/</t>
  </si>
  <si>
    <t>/ кв.м.</t>
  </si>
  <si>
    <t>кв.м.</t>
  </si>
  <si>
    <t>% ид. ч.</t>
  </si>
  <si>
    <t>кв.м</t>
  </si>
  <si>
    <t>Здание</t>
  </si>
  <si>
    <t>Група А</t>
  </si>
  <si>
    <t>А1-101</t>
  </si>
  <si>
    <t>Апартамент</t>
  </si>
  <si>
    <t>А1-102</t>
  </si>
  <si>
    <t>ст.</t>
  </si>
  <si>
    <t>Студия</t>
  </si>
  <si>
    <t>SOLD</t>
  </si>
  <si>
    <t>А1-103</t>
  </si>
  <si>
    <t>А1-104</t>
  </si>
  <si>
    <t>А1-201</t>
  </si>
  <si>
    <t>А1-202</t>
  </si>
  <si>
    <t>А1-203</t>
  </si>
  <si>
    <t>А1-204</t>
  </si>
  <si>
    <t>А1-301</t>
  </si>
  <si>
    <t>А1-302</t>
  </si>
  <si>
    <t>А1-303</t>
  </si>
  <si>
    <t>А1-401</t>
  </si>
  <si>
    <t>А1-402</t>
  </si>
  <si>
    <t>А2-101</t>
  </si>
  <si>
    <t>А2-102</t>
  </si>
  <si>
    <t>А2-103</t>
  </si>
  <si>
    <t>А2-104</t>
  </si>
  <si>
    <t>А2-201</t>
  </si>
  <si>
    <t>А2-203</t>
  </si>
  <si>
    <t>А2-204</t>
  </si>
  <si>
    <t>А2-301</t>
  </si>
  <si>
    <t>А2-302</t>
  </si>
  <si>
    <t>А2-303</t>
  </si>
  <si>
    <t>А2-401</t>
  </si>
  <si>
    <t>А2-402</t>
  </si>
  <si>
    <t>А2-403</t>
  </si>
  <si>
    <t>А2-502</t>
  </si>
  <si>
    <t>А3-101</t>
  </si>
  <si>
    <t>А3-102</t>
  </si>
  <si>
    <t>А3-103</t>
  </si>
  <si>
    <t>А3-201</t>
  </si>
  <si>
    <t>А3-202</t>
  </si>
  <si>
    <t>А3-203</t>
  </si>
  <si>
    <t>А3-204</t>
  </si>
  <si>
    <t>А3-301</t>
  </si>
  <si>
    <t>А3-302</t>
  </si>
  <si>
    <t>А3-303</t>
  </si>
  <si>
    <t>А3-401</t>
  </si>
  <si>
    <t>А3-402</t>
  </si>
  <si>
    <t>А3-403</t>
  </si>
  <si>
    <t>А3-501</t>
  </si>
  <si>
    <t>А3-502</t>
  </si>
  <si>
    <t>А4-201</t>
  </si>
  <si>
    <t>А4-202</t>
  </si>
  <si>
    <t>А4-203</t>
  </si>
  <si>
    <t>А4-204</t>
  </si>
  <si>
    <t>А4-301</t>
  </si>
  <si>
    <t>А4-302</t>
  </si>
  <si>
    <t>А4-303</t>
  </si>
  <si>
    <t>Вх.</t>
  </si>
  <si>
    <t xml:space="preserve">Заст. </t>
  </si>
  <si>
    <t>Ет</t>
  </si>
  <si>
    <t>Група В</t>
  </si>
  <si>
    <t>В1-101</t>
  </si>
  <si>
    <t>В1-102</t>
  </si>
  <si>
    <t>В1-103</t>
  </si>
  <si>
    <t>В1-201</t>
  </si>
  <si>
    <t>В1-202</t>
  </si>
  <si>
    <t>В1-203</t>
  </si>
  <si>
    <t>В1-204</t>
  </si>
  <si>
    <t>В1-301</t>
  </si>
  <si>
    <t>В1-302</t>
  </si>
  <si>
    <t>В1-303</t>
  </si>
  <si>
    <t>В1-401</t>
  </si>
  <si>
    <t>В1-402</t>
  </si>
  <si>
    <t>В2-101</t>
  </si>
  <si>
    <t>В2-102</t>
  </si>
  <si>
    <t>В2-103</t>
  </si>
  <si>
    <t>В2-104</t>
  </si>
  <si>
    <t>В2-201</t>
  </si>
  <si>
    <t>В2-202</t>
  </si>
  <si>
    <t>В2-203</t>
  </si>
  <si>
    <t>В2-204</t>
  </si>
  <si>
    <t>В2-301</t>
  </si>
  <si>
    <t>В2-303</t>
  </si>
  <si>
    <t>В2-401</t>
  </si>
  <si>
    <t>В2-403</t>
  </si>
  <si>
    <t>В2-501</t>
  </si>
  <si>
    <t>В2-502</t>
  </si>
  <si>
    <t>В3-101</t>
  </si>
  <si>
    <t>В3-102</t>
  </si>
  <si>
    <t>В3-103</t>
  </si>
  <si>
    <t>В3-104</t>
  </si>
  <si>
    <t>В3-201</t>
  </si>
  <si>
    <t>В3-204</t>
  </si>
  <si>
    <t>В3-301</t>
  </si>
  <si>
    <t>В3-302</t>
  </si>
  <si>
    <t>В3-303</t>
  </si>
  <si>
    <t>В3-401</t>
  </si>
  <si>
    <t>В3-402</t>
  </si>
  <si>
    <t>В3-403</t>
  </si>
  <si>
    <t>В3-501</t>
  </si>
  <si>
    <t>В3-502</t>
  </si>
  <si>
    <t>В4-101</t>
  </si>
  <si>
    <t>В4-102</t>
  </si>
  <si>
    <t>В4-103</t>
  </si>
  <si>
    <t>В4-201</t>
  </si>
  <si>
    <t>В4-202</t>
  </si>
  <si>
    <t>В4-203</t>
  </si>
  <si>
    <t>В4-301</t>
  </si>
  <si>
    <t>В4-302</t>
  </si>
  <si>
    <t>В4-303</t>
  </si>
  <si>
    <t>В4-401</t>
  </si>
  <si>
    <t>Група С</t>
  </si>
  <si>
    <t>С1-101</t>
  </si>
  <si>
    <t>С1-102</t>
  </si>
  <si>
    <t>С1-103</t>
  </si>
  <si>
    <t>С1-201</t>
  </si>
  <si>
    <t>Пентхаус</t>
  </si>
  <si>
    <t>С1-202</t>
  </si>
  <si>
    <t>С1-203</t>
  </si>
  <si>
    <t>С2-101</t>
  </si>
  <si>
    <t>С2-102</t>
  </si>
  <si>
    <t>С2-103</t>
  </si>
  <si>
    <t>С2-201</t>
  </si>
  <si>
    <t>С2-202</t>
  </si>
  <si>
    <t>С3-101</t>
  </si>
  <si>
    <t>до 1 Август</t>
  </si>
  <si>
    <t xml:space="preserve">Цена </t>
  </si>
  <si>
    <t>В2-402(!)</t>
  </si>
  <si>
    <t>С3-102</t>
  </si>
  <si>
    <t>x</t>
  </si>
  <si>
    <t>Apartment</t>
  </si>
  <si>
    <t>В3-202</t>
  </si>
  <si>
    <t>C3-201</t>
  </si>
  <si>
    <t>Легенда:</t>
  </si>
  <si>
    <t>А2-202</t>
  </si>
  <si>
    <t>А2-501</t>
  </si>
  <si>
    <t>Хороший 2-х комн</t>
  </si>
  <si>
    <t>Хороший 3-х комн</t>
  </si>
  <si>
    <t>Хорошая студия</t>
  </si>
  <si>
    <t>В2-302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</si>
</sst>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##0"/>
    <numFmt numFmtId="197" formatCode="##0.00"/>
    <numFmt numFmtId="198" formatCode="[$€-2]\ #,##0"/>
    <numFmt numFmtId="199" formatCode="0.000"/>
    <numFmt numFmtId="200" formatCode="[$€-2]\ #,##0;[Red]\-[$€-2]\ #,##0"/>
    <numFmt numFmtId="201" formatCode="[$€-2]\ #,##0.000"/>
    <numFmt numFmtId="202" formatCode="[$€-2]\ #,##0.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11" fillId="3" borderId="1" applyNumberFormat="0" applyAlignment="0" applyProtection="0"/>
    <xf numFmtId="0" fontId="14" fillId="2" borderId="2" applyNumberFormat="0" applyAlignment="0" applyProtection="0"/>
    <xf numFmtId="0" fontId="4" fillId="2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15" borderId="7" applyNumberFormat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3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2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7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3" borderId="10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21" fillId="3" borderId="11" xfId="0" applyFont="1" applyFill="1" applyBorder="1" applyAlignment="1">
      <alignment/>
    </xf>
    <xf numFmtId="2" fontId="20" fillId="3" borderId="10" xfId="0" applyNumberFormat="1" applyFont="1" applyFill="1" applyBorder="1" applyAlignment="1">
      <alignment horizontal="center"/>
    </xf>
    <xf numFmtId="0" fontId="20" fillId="3" borderId="10" xfId="0" applyFont="1" applyFill="1" applyBorder="1" applyAlignment="1">
      <alignment/>
    </xf>
    <xf numFmtId="0" fontId="20" fillId="3" borderId="10" xfId="0" applyFont="1" applyFill="1" applyBorder="1" applyAlignment="1">
      <alignment horizontal="left"/>
    </xf>
    <xf numFmtId="0" fontId="23" fillId="3" borderId="12" xfId="0" applyFont="1" applyFill="1" applyBorder="1" applyAlignment="1">
      <alignment horizontal="center"/>
    </xf>
    <xf numFmtId="196" fontId="21" fillId="3" borderId="10" xfId="0" applyNumberFormat="1" applyFont="1" applyFill="1" applyBorder="1" applyAlignment="1">
      <alignment/>
    </xf>
    <xf numFmtId="197" fontId="24" fillId="3" borderId="10" xfId="0" applyNumberFormat="1" applyFont="1" applyFill="1" applyBorder="1" applyAlignment="1">
      <alignment/>
    </xf>
    <xf numFmtId="196" fontId="20" fillId="3" borderId="10" xfId="0" applyNumberFormat="1" applyFont="1" applyFill="1" applyBorder="1" applyAlignment="1">
      <alignment/>
    </xf>
    <xf numFmtId="0" fontId="20" fillId="3" borderId="13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1" fillId="3" borderId="14" xfId="0" applyFont="1" applyFill="1" applyBorder="1" applyAlignment="1">
      <alignment/>
    </xf>
    <xf numFmtId="2" fontId="20" fillId="3" borderId="13" xfId="0" applyNumberFormat="1" applyFont="1" applyFill="1" applyBorder="1" applyAlignment="1">
      <alignment horizontal="center"/>
    </xf>
    <xf numFmtId="0" fontId="20" fillId="3" borderId="13" xfId="0" applyFont="1" applyFill="1" applyBorder="1" applyAlignment="1">
      <alignment/>
    </xf>
    <xf numFmtId="0" fontId="21" fillId="3" borderId="15" xfId="0" applyFont="1" applyFill="1" applyBorder="1" applyAlignment="1">
      <alignment horizontal="center"/>
    </xf>
    <xf numFmtId="197" fontId="25" fillId="3" borderId="13" xfId="0" applyNumberFormat="1" applyFont="1" applyFill="1" applyBorder="1" applyAlignment="1">
      <alignment/>
    </xf>
    <xf numFmtId="196" fontId="26" fillId="3" borderId="13" xfId="0" applyNumberFormat="1" applyFont="1" applyFill="1" applyBorder="1" applyAlignment="1">
      <alignment/>
    </xf>
    <xf numFmtId="0" fontId="21" fillId="3" borderId="16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2" fontId="20" fillId="3" borderId="16" xfId="0" applyNumberFormat="1" applyFont="1" applyFill="1" applyBorder="1" applyAlignment="1">
      <alignment horizontal="center"/>
    </xf>
    <xf numFmtId="0" fontId="20" fillId="3" borderId="16" xfId="0" applyFont="1" applyFill="1" applyBorder="1" applyAlignment="1">
      <alignment horizontal="left"/>
    </xf>
    <xf numFmtId="197" fontId="25" fillId="3" borderId="16" xfId="0" applyNumberFormat="1" applyFont="1" applyFill="1" applyBorder="1" applyAlignment="1">
      <alignment/>
    </xf>
    <xf numFmtId="196" fontId="26" fillId="3" borderId="16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96" fontId="0" fillId="0" borderId="0" xfId="0" applyNumberFormat="1" applyAlignment="1">
      <alignment/>
    </xf>
    <xf numFmtId="197" fontId="27" fillId="0" borderId="0" xfId="0" applyNumberFormat="1" applyFont="1" applyAlignment="1">
      <alignment/>
    </xf>
    <xf numFmtId="2" fontId="1" fillId="0" borderId="18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99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8" fillId="6" borderId="18" xfId="0" applyFont="1" applyFill="1" applyBorder="1" applyAlignment="1">
      <alignment horizontal="center"/>
    </xf>
    <xf numFmtId="0" fontId="28" fillId="6" borderId="18" xfId="0" applyFont="1" applyFill="1" applyBorder="1" applyAlignment="1">
      <alignment horizontal="left"/>
    </xf>
    <xf numFmtId="2" fontId="1" fillId="6" borderId="18" xfId="0" applyNumberFormat="1" applyFont="1" applyFill="1" applyBorder="1" applyAlignment="1">
      <alignment horizontal="right"/>
    </xf>
    <xf numFmtId="0" fontId="28" fillId="6" borderId="18" xfId="0" applyFont="1" applyFill="1" applyBorder="1" applyAlignment="1">
      <alignment horizontal="right"/>
    </xf>
    <xf numFmtId="199" fontId="1" fillId="6" borderId="18" xfId="0" applyNumberFormat="1" applyFont="1" applyFill="1" applyBorder="1" applyAlignment="1">
      <alignment/>
    </xf>
    <xf numFmtId="2" fontId="1" fillId="6" borderId="18" xfId="0" applyNumberFormat="1" applyFont="1" applyFill="1" applyBorder="1" applyAlignment="1">
      <alignment horizontal="center"/>
    </xf>
    <xf numFmtId="2" fontId="1" fillId="6" borderId="18" xfId="0" applyNumberFormat="1" applyFont="1" applyFill="1" applyBorder="1" applyAlignment="1">
      <alignment/>
    </xf>
    <xf numFmtId="2" fontId="28" fillId="6" borderId="18" xfId="0" applyNumberFormat="1" applyFont="1" applyFill="1" applyBorder="1" applyAlignment="1">
      <alignment/>
    </xf>
    <xf numFmtId="196" fontId="28" fillId="6" borderId="18" xfId="0" applyNumberFormat="1" applyFont="1" applyFill="1" applyBorder="1" applyAlignment="1">
      <alignment/>
    </xf>
    <xf numFmtId="197" fontId="29" fillId="6" borderId="18" xfId="0" applyNumberFormat="1" applyFont="1" applyFill="1" applyBorder="1" applyAlignment="1">
      <alignment/>
    </xf>
    <xf numFmtId="0" fontId="0" fillId="2" borderId="0" xfId="0" applyFill="1" applyAlignment="1">
      <alignment/>
    </xf>
    <xf numFmtId="2" fontId="21" fillId="3" borderId="10" xfId="0" applyNumberFormat="1" applyFont="1" applyFill="1" applyBorder="1" applyAlignment="1">
      <alignment horizontal="center"/>
    </xf>
    <xf numFmtId="0" fontId="21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left"/>
    </xf>
    <xf numFmtId="2" fontId="21" fillId="3" borderId="13" xfId="0" applyNumberFormat="1" applyFont="1" applyFill="1" applyBorder="1" applyAlignment="1">
      <alignment horizontal="center"/>
    </xf>
    <xf numFmtId="0" fontId="21" fillId="3" borderId="13" xfId="0" applyFont="1" applyFill="1" applyBorder="1" applyAlignment="1">
      <alignment/>
    </xf>
    <xf numFmtId="2" fontId="21" fillId="3" borderId="16" xfId="0" applyNumberFormat="1" applyFont="1" applyFill="1" applyBorder="1" applyAlignment="1">
      <alignment horizontal="center"/>
    </xf>
    <xf numFmtId="0" fontId="21" fillId="3" borderId="16" xfId="0" applyFont="1" applyFill="1" applyBorder="1" applyAlignment="1">
      <alignment horizontal="left"/>
    </xf>
    <xf numFmtId="2" fontId="2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2" borderId="0" xfId="0" applyNumberFormat="1" applyFont="1" applyFill="1" applyAlignment="1">
      <alignment horizontal="center"/>
    </xf>
    <xf numFmtId="198" fontId="22" fillId="3" borderId="19" xfId="0" applyNumberFormat="1" applyFont="1" applyFill="1" applyBorder="1" applyAlignment="1">
      <alignment horizontal="center"/>
    </xf>
    <xf numFmtId="198" fontId="21" fillId="3" borderId="20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198" fontId="30" fillId="6" borderId="22" xfId="0" applyNumberFormat="1" applyFont="1" applyFill="1" applyBorder="1" applyAlignment="1">
      <alignment horizontal="center"/>
    </xf>
    <xf numFmtId="3" fontId="0" fillId="18" borderId="21" xfId="0" applyNumberFormat="1" applyFont="1" applyFill="1" applyBorder="1" applyAlignment="1">
      <alignment horizontal="center"/>
    </xf>
    <xf numFmtId="198" fontId="21" fillId="3" borderId="23" xfId="0" applyNumberFormat="1" applyFont="1" applyFill="1" applyBorder="1" applyAlignment="1">
      <alignment horizontal="left"/>
    </xf>
    <xf numFmtId="3" fontId="31" fillId="19" borderId="24" xfId="0" applyNumberFormat="1" applyFont="1" applyFill="1" applyBorder="1" applyAlignment="1">
      <alignment horizontal="center"/>
    </xf>
    <xf numFmtId="3" fontId="31" fillId="19" borderId="25" xfId="0" applyNumberFormat="1" applyFont="1" applyFill="1" applyBorder="1" applyAlignment="1">
      <alignment horizontal="left"/>
    </xf>
    <xf numFmtId="3" fontId="31" fillId="19" borderId="26" xfId="0" applyNumberFormat="1" applyFon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98" fontId="30" fillId="0" borderId="22" xfId="0" applyNumberFormat="1" applyFont="1" applyBorder="1" applyAlignment="1">
      <alignment horizontal="center"/>
    </xf>
    <xf numFmtId="198" fontId="30" fillId="0" borderId="0" xfId="0" applyNumberFormat="1" applyFont="1" applyBorder="1" applyAlignment="1">
      <alignment horizontal="center"/>
    </xf>
    <xf numFmtId="198" fontId="30" fillId="0" borderId="18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8" fontId="3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3" fontId="17" fillId="0" borderId="21" xfId="0" applyNumberFormat="1" applyFont="1" applyBorder="1" applyAlignment="1">
      <alignment horizontal="center"/>
    </xf>
    <xf numFmtId="2" fontId="28" fillId="0" borderId="21" xfId="0" applyNumberFormat="1" applyFont="1" applyBorder="1" applyAlignment="1">
      <alignment horizontal="center" vertical="center"/>
    </xf>
    <xf numFmtId="199" fontId="32" fillId="0" borderId="18" xfId="0" applyNumberFormat="1" applyFont="1" applyBorder="1" applyAlignment="1">
      <alignment/>
    </xf>
    <xf numFmtId="2" fontId="32" fillId="0" borderId="18" xfId="0" applyNumberFormat="1" applyFont="1" applyBorder="1" applyAlignment="1">
      <alignment horizontal="center"/>
    </xf>
    <xf numFmtId="2" fontId="32" fillId="0" borderId="18" xfId="0" applyNumberFormat="1" applyFont="1" applyBorder="1" applyAlignment="1">
      <alignment/>
    </xf>
    <xf numFmtId="2" fontId="32" fillId="0" borderId="18" xfId="0" applyNumberFormat="1" applyFont="1" applyBorder="1" applyAlignment="1">
      <alignment horizontal="right"/>
    </xf>
    <xf numFmtId="2" fontId="32" fillId="0" borderId="0" xfId="0" applyNumberFormat="1" applyFont="1" applyBorder="1" applyAlignment="1">
      <alignment horizontal="right"/>
    </xf>
    <xf numFmtId="199" fontId="32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/>
    </xf>
    <xf numFmtId="2" fontId="28" fillId="20" borderId="21" xfId="0" applyNumberFormat="1" applyFont="1" applyFill="1" applyBorder="1" applyAlignment="1">
      <alignment horizontal="center" vertical="center"/>
    </xf>
    <xf numFmtId="199" fontId="32" fillId="20" borderId="18" xfId="0" applyNumberFormat="1" applyFont="1" applyFill="1" applyBorder="1" applyAlignment="1">
      <alignment/>
    </xf>
    <xf numFmtId="2" fontId="32" fillId="20" borderId="18" xfId="0" applyNumberFormat="1" applyFont="1" applyFill="1" applyBorder="1" applyAlignment="1">
      <alignment horizontal="center"/>
    </xf>
    <xf numFmtId="0" fontId="28" fillId="0" borderId="18" xfId="0" applyFont="1" applyBorder="1" applyAlignment="1">
      <alignment horizontal="right"/>
    </xf>
    <xf numFmtId="0" fontId="28" fillId="20" borderId="18" xfId="0" applyFont="1" applyFill="1" applyBorder="1" applyAlignment="1">
      <alignment horizontal="right"/>
    </xf>
    <xf numFmtId="0" fontId="28" fillId="0" borderId="0" xfId="0" applyFont="1" applyBorder="1" applyAlignment="1">
      <alignment horizontal="right"/>
    </xf>
    <xf numFmtId="197" fontId="29" fillId="0" borderId="0" xfId="0" applyNumberFormat="1" applyFont="1" applyBorder="1" applyAlignment="1">
      <alignment/>
    </xf>
    <xf numFmtId="196" fontId="28" fillId="0" borderId="0" xfId="0" applyNumberFormat="1" applyFont="1" applyBorder="1" applyAlignment="1">
      <alignment/>
    </xf>
    <xf numFmtId="197" fontId="29" fillId="0" borderId="18" xfId="0" applyNumberFormat="1" applyFont="1" applyBorder="1" applyAlignment="1">
      <alignment/>
    </xf>
    <xf numFmtId="196" fontId="28" fillId="0" borderId="18" xfId="0" applyNumberFormat="1" applyFont="1" applyBorder="1" applyAlignment="1">
      <alignment/>
    </xf>
    <xf numFmtId="2" fontId="32" fillId="21" borderId="18" xfId="0" applyNumberFormat="1" applyFont="1" applyFill="1" applyBorder="1" applyAlignment="1">
      <alignment horizontal="right"/>
    </xf>
    <xf numFmtId="199" fontId="32" fillId="21" borderId="18" xfId="0" applyNumberFormat="1" applyFont="1" applyFill="1" applyBorder="1" applyAlignment="1">
      <alignment/>
    </xf>
    <xf numFmtId="2" fontId="32" fillId="21" borderId="18" xfId="0" applyNumberFormat="1" applyFont="1" applyFill="1" applyBorder="1" applyAlignment="1">
      <alignment horizontal="center"/>
    </xf>
    <xf numFmtId="2" fontId="32" fillId="21" borderId="18" xfId="0" applyNumberFormat="1" applyFont="1" applyFill="1" applyBorder="1" applyAlignment="1">
      <alignment/>
    </xf>
    <xf numFmtId="198" fontId="30" fillId="21" borderId="22" xfId="0" applyNumberFormat="1" applyFont="1" applyFill="1" applyBorder="1" applyAlignment="1">
      <alignment horizontal="center"/>
    </xf>
    <xf numFmtId="2" fontId="32" fillId="20" borderId="18" xfId="0" applyNumberFormat="1" applyFont="1" applyFill="1" applyBorder="1" applyAlignment="1">
      <alignment horizontal="right"/>
    </xf>
    <xf numFmtId="2" fontId="32" fillId="20" borderId="18" xfId="0" applyNumberFormat="1" applyFont="1" applyFill="1" applyBorder="1" applyAlignment="1">
      <alignment/>
    </xf>
    <xf numFmtId="198" fontId="30" fillId="20" borderId="22" xfId="0" applyNumberFormat="1" applyFont="1" applyFill="1" applyBorder="1" applyAlignment="1">
      <alignment horizontal="center"/>
    </xf>
    <xf numFmtId="2" fontId="32" fillId="20" borderId="0" xfId="0" applyNumberFormat="1" applyFont="1" applyFill="1" applyBorder="1" applyAlignment="1">
      <alignment horizontal="right"/>
    </xf>
    <xf numFmtId="199" fontId="32" fillId="20" borderId="0" xfId="0" applyNumberFormat="1" applyFont="1" applyFill="1" applyBorder="1" applyAlignment="1">
      <alignment/>
    </xf>
    <xf numFmtId="2" fontId="32" fillId="20" borderId="0" xfId="0" applyNumberFormat="1" applyFont="1" applyFill="1" applyBorder="1" applyAlignment="1">
      <alignment horizontal="center"/>
    </xf>
    <xf numFmtId="2" fontId="32" fillId="20" borderId="0" xfId="0" applyNumberFormat="1" applyFont="1" applyFill="1" applyBorder="1" applyAlignment="1">
      <alignment/>
    </xf>
    <xf numFmtId="198" fontId="30" fillId="20" borderId="0" xfId="0" applyNumberFormat="1" applyFont="1" applyFill="1" applyBorder="1" applyAlignment="1">
      <alignment horizontal="center"/>
    </xf>
    <xf numFmtId="0" fontId="28" fillId="20" borderId="18" xfId="0" applyFont="1" applyFill="1" applyBorder="1" applyAlignment="1">
      <alignment horizontal="center"/>
    </xf>
    <xf numFmtId="0" fontId="28" fillId="20" borderId="18" xfId="0" applyFont="1" applyFill="1" applyBorder="1" applyAlignment="1">
      <alignment horizontal="left"/>
    </xf>
    <xf numFmtId="2" fontId="28" fillId="20" borderId="18" xfId="0" applyNumberFormat="1" applyFont="1" applyFill="1" applyBorder="1" applyAlignment="1">
      <alignment horizontal="right"/>
    </xf>
    <xf numFmtId="196" fontId="28" fillId="20" borderId="18" xfId="0" applyNumberFormat="1" applyFont="1" applyFill="1" applyBorder="1" applyAlignment="1">
      <alignment/>
    </xf>
    <xf numFmtId="197" fontId="29" fillId="20" borderId="18" xfId="0" applyNumberFormat="1" applyFont="1" applyFill="1" applyBorder="1" applyAlignment="1">
      <alignment/>
    </xf>
    <xf numFmtId="0" fontId="28" fillId="20" borderId="0" xfId="0" applyFont="1" applyFill="1" applyAlignment="1">
      <alignment/>
    </xf>
    <xf numFmtId="2" fontId="28" fillId="20" borderId="18" xfId="0" applyNumberFormat="1" applyFont="1" applyFill="1" applyBorder="1" applyAlignment="1">
      <alignment/>
    </xf>
    <xf numFmtId="0" fontId="28" fillId="20" borderId="0" xfId="0" applyFont="1" applyFill="1" applyBorder="1" applyAlignment="1">
      <alignment horizontal="center"/>
    </xf>
    <xf numFmtId="0" fontId="28" fillId="20" borderId="0" xfId="0" applyFont="1" applyFill="1" applyBorder="1" applyAlignment="1">
      <alignment horizontal="left"/>
    </xf>
    <xf numFmtId="0" fontId="28" fillId="20" borderId="0" xfId="0" applyFont="1" applyFill="1" applyBorder="1" applyAlignment="1">
      <alignment horizontal="right"/>
    </xf>
    <xf numFmtId="2" fontId="28" fillId="20" borderId="0" xfId="0" applyNumberFormat="1" applyFont="1" applyFill="1" applyBorder="1" applyAlignment="1">
      <alignment/>
    </xf>
    <xf numFmtId="196" fontId="28" fillId="20" borderId="0" xfId="0" applyNumberFormat="1" applyFont="1" applyFill="1" applyBorder="1" applyAlignment="1">
      <alignment/>
    </xf>
    <xf numFmtId="197" fontId="29" fillId="20" borderId="0" xfId="0" applyNumberFormat="1" applyFont="1" applyFill="1" applyBorder="1" applyAlignment="1">
      <alignment/>
    </xf>
    <xf numFmtId="0" fontId="28" fillId="21" borderId="18" xfId="0" applyFont="1" applyFill="1" applyBorder="1" applyAlignment="1">
      <alignment horizontal="center"/>
    </xf>
    <xf numFmtId="0" fontId="28" fillId="21" borderId="18" xfId="0" applyFont="1" applyFill="1" applyBorder="1" applyAlignment="1">
      <alignment horizontal="left"/>
    </xf>
    <xf numFmtId="2" fontId="1" fillId="21" borderId="18" xfId="0" applyNumberFormat="1" applyFont="1" applyFill="1" applyBorder="1" applyAlignment="1">
      <alignment horizontal="right"/>
    </xf>
    <xf numFmtId="0" fontId="28" fillId="21" borderId="18" xfId="0" applyFont="1" applyFill="1" applyBorder="1" applyAlignment="1">
      <alignment horizontal="right"/>
    </xf>
    <xf numFmtId="199" fontId="1" fillId="21" borderId="18" xfId="0" applyNumberFormat="1" applyFont="1" applyFill="1" applyBorder="1" applyAlignment="1">
      <alignment/>
    </xf>
    <xf numFmtId="2" fontId="1" fillId="21" borderId="18" xfId="0" applyNumberFormat="1" applyFont="1" applyFill="1" applyBorder="1" applyAlignment="1">
      <alignment horizontal="center"/>
    </xf>
    <xf numFmtId="2" fontId="1" fillId="21" borderId="18" xfId="0" applyNumberFormat="1" applyFont="1" applyFill="1" applyBorder="1" applyAlignment="1">
      <alignment/>
    </xf>
    <xf numFmtId="2" fontId="28" fillId="21" borderId="18" xfId="0" applyNumberFormat="1" applyFont="1" applyFill="1" applyBorder="1" applyAlignment="1">
      <alignment/>
    </xf>
    <xf numFmtId="196" fontId="28" fillId="21" borderId="18" xfId="0" applyNumberFormat="1" applyFont="1" applyFill="1" applyBorder="1" applyAlignment="1">
      <alignment/>
    </xf>
    <xf numFmtId="197" fontId="29" fillId="21" borderId="18" xfId="0" applyNumberFormat="1" applyFont="1" applyFill="1" applyBorder="1" applyAlignment="1">
      <alignment/>
    </xf>
    <xf numFmtId="198" fontId="30" fillId="21" borderId="18" xfId="0" applyNumberFormat="1" applyFont="1" applyFill="1" applyBorder="1" applyAlignment="1">
      <alignment horizontal="center"/>
    </xf>
    <xf numFmtId="0" fontId="28" fillId="22" borderId="18" xfId="0" applyFont="1" applyFill="1" applyBorder="1" applyAlignment="1">
      <alignment horizontal="center"/>
    </xf>
    <xf numFmtId="0" fontId="28" fillId="22" borderId="18" xfId="0" applyFont="1" applyFill="1" applyBorder="1" applyAlignment="1">
      <alignment horizontal="left"/>
    </xf>
    <xf numFmtId="2" fontId="1" fillId="22" borderId="18" xfId="0" applyNumberFormat="1" applyFont="1" applyFill="1" applyBorder="1" applyAlignment="1">
      <alignment horizontal="right"/>
    </xf>
    <xf numFmtId="0" fontId="28" fillId="22" borderId="18" xfId="0" applyFont="1" applyFill="1" applyBorder="1" applyAlignment="1">
      <alignment horizontal="right"/>
    </xf>
    <xf numFmtId="199" fontId="1" fillId="22" borderId="18" xfId="0" applyNumberFormat="1" applyFont="1" applyFill="1" applyBorder="1" applyAlignment="1">
      <alignment/>
    </xf>
    <xf numFmtId="2" fontId="1" fillId="22" borderId="18" xfId="0" applyNumberFormat="1" applyFont="1" applyFill="1" applyBorder="1" applyAlignment="1">
      <alignment horizontal="center"/>
    </xf>
    <xf numFmtId="2" fontId="1" fillId="22" borderId="18" xfId="0" applyNumberFormat="1" applyFont="1" applyFill="1" applyBorder="1" applyAlignment="1">
      <alignment/>
    </xf>
    <xf numFmtId="2" fontId="28" fillId="22" borderId="18" xfId="0" applyNumberFormat="1" applyFont="1" applyFill="1" applyBorder="1" applyAlignment="1">
      <alignment/>
    </xf>
    <xf numFmtId="196" fontId="28" fillId="22" borderId="18" xfId="0" applyNumberFormat="1" applyFont="1" applyFill="1" applyBorder="1" applyAlignment="1">
      <alignment/>
    </xf>
    <xf numFmtId="197" fontId="29" fillId="22" borderId="18" xfId="0" applyNumberFormat="1" applyFont="1" applyFill="1" applyBorder="1" applyAlignment="1">
      <alignment/>
    </xf>
    <xf numFmtId="198" fontId="30" fillId="22" borderId="22" xfId="0" applyNumberFormat="1" applyFont="1" applyFill="1" applyBorder="1" applyAlignment="1">
      <alignment horizontal="center"/>
    </xf>
    <xf numFmtId="0" fontId="33" fillId="20" borderId="0" xfId="0" applyFont="1" applyFill="1" applyBorder="1" applyAlignment="1">
      <alignment horizontal="center"/>
    </xf>
    <xf numFmtId="2" fontId="33" fillId="20" borderId="0" xfId="0" applyNumberFormat="1" applyFont="1" applyFill="1" applyBorder="1" applyAlignment="1">
      <alignment horizontal="right"/>
    </xf>
    <xf numFmtId="198" fontId="30" fillId="20" borderId="0" xfId="0" applyNumberFormat="1" applyFont="1" applyFill="1" applyAlignment="1">
      <alignment horizontal="center"/>
    </xf>
    <xf numFmtId="2" fontId="32" fillId="21" borderId="0" xfId="0" applyNumberFormat="1" applyFont="1" applyFill="1" applyBorder="1" applyAlignment="1">
      <alignment horizontal="right"/>
    </xf>
    <xf numFmtId="199" fontId="32" fillId="21" borderId="0" xfId="0" applyNumberFormat="1" applyFont="1" applyFill="1" applyBorder="1" applyAlignment="1">
      <alignment/>
    </xf>
    <xf numFmtId="2" fontId="32" fillId="21" borderId="0" xfId="0" applyNumberFormat="1" applyFont="1" applyFill="1" applyBorder="1" applyAlignment="1">
      <alignment horizontal="center"/>
    </xf>
    <xf numFmtId="2" fontId="32" fillId="21" borderId="0" xfId="0" applyNumberFormat="1" applyFont="1" applyFill="1" applyBorder="1" applyAlignment="1">
      <alignment/>
    </xf>
    <xf numFmtId="198" fontId="30" fillId="21" borderId="0" xfId="0" applyNumberFormat="1" applyFont="1" applyFill="1" applyBorder="1" applyAlignment="1">
      <alignment horizontal="center"/>
    </xf>
    <xf numFmtId="0" fontId="28" fillId="23" borderId="0" xfId="0" applyFont="1" applyFill="1" applyBorder="1" applyAlignment="1">
      <alignment horizontal="center"/>
    </xf>
    <xf numFmtId="0" fontId="28" fillId="23" borderId="0" xfId="0" applyFont="1" applyFill="1" applyBorder="1" applyAlignment="1">
      <alignment horizontal="left"/>
    </xf>
    <xf numFmtId="2" fontId="1" fillId="23" borderId="0" xfId="0" applyNumberFormat="1" applyFont="1" applyFill="1" applyBorder="1" applyAlignment="1">
      <alignment horizontal="right"/>
    </xf>
    <xf numFmtId="0" fontId="28" fillId="23" borderId="0" xfId="0" applyFont="1" applyFill="1" applyBorder="1" applyAlignment="1">
      <alignment horizontal="right"/>
    </xf>
    <xf numFmtId="199" fontId="1" fillId="23" borderId="0" xfId="0" applyNumberFormat="1" applyFont="1" applyFill="1" applyBorder="1" applyAlignment="1">
      <alignment/>
    </xf>
    <xf numFmtId="2" fontId="1" fillId="23" borderId="0" xfId="0" applyNumberFormat="1" applyFont="1" applyFill="1" applyBorder="1" applyAlignment="1">
      <alignment horizontal="center"/>
    </xf>
    <xf numFmtId="2" fontId="1" fillId="23" borderId="0" xfId="0" applyNumberFormat="1" applyFont="1" applyFill="1" applyBorder="1" applyAlignment="1">
      <alignment/>
    </xf>
    <xf numFmtId="2" fontId="28" fillId="23" borderId="0" xfId="0" applyNumberFormat="1" applyFont="1" applyFill="1" applyBorder="1" applyAlignment="1">
      <alignment/>
    </xf>
    <xf numFmtId="196" fontId="28" fillId="23" borderId="0" xfId="0" applyNumberFormat="1" applyFont="1" applyFill="1" applyBorder="1" applyAlignment="1">
      <alignment/>
    </xf>
    <xf numFmtId="197" fontId="29" fillId="23" borderId="0" xfId="0" applyNumberFormat="1" applyFont="1" applyFill="1" applyBorder="1" applyAlignment="1">
      <alignment/>
    </xf>
    <xf numFmtId="198" fontId="30" fillId="23" borderId="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2" fontId="28" fillId="0" borderId="21" xfId="0" applyNumberFormat="1" applyFont="1" applyBorder="1" applyAlignment="1">
      <alignment horizontal="center" vertical="center"/>
    </xf>
    <xf numFmtId="199" fontId="32" fillId="0" borderId="18" xfId="0" applyNumberFormat="1" applyFont="1" applyBorder="1" applyAlignment="1">
      <alignment/>
    </xf>
    <xf numFmtId="2" fontId="32" fillId="0" borderId="18" xfId="0" applyNumberFormat="1" applyFont="1" applyBorder="1" applyAlignment="1">
      <alignment horizontal="center"/>
    </xf>
    <xf numFmtId="198" fontId="30" fillId="0" borderId="22" xfId="0" applyNumberFormat="1" applyFont="1" applyBorder="1" applyAlignment="1">
      <alignment horizontal="center"/>
    </xf>
    <xf numFmtId="0" fontId="28" fillId="20" borderId="0" xfId="0" applyFont="1" applyFill="1" applyAlignment="1">
      <alignment/>
    </xf>
    <xf numFmtId="2" fontId="28" fillId="20" borderId="21" xfId="0" applyNumberFormat="1" applyFont="1" applyFill="1" applyBorder="1" applyAlignment="1">
      <alignment horizontal="center" vertical="center"/>
    </xf>
    <xf numFmtId="199" fontId="32" fillId="20" borderId="18" xfId="0" applyNumberFormat="1" applyFont="1" applyFill="1" applyBorder="1" applyAlignment="1">
      <alignment/>
    </xf>
    <xf numFmtId="2" fontId="32" fillId="20" borderId="18" xfId="0" applyNumberFormat="1" applyFont="1" applyFill="1" applyBorder="1" applyAlignment="1">
      <alignment horizontal="center"/>
    </xf>
    <xf numFmtId="198" fontId="30" fillId="20" borderId="22" xfId="0" applyNumberFormat="1" applyFont="1" applyFill="1" applyBorder="1" applyAlignment="1">
      <alignment horizontal="center"/>
    </xf>
    <xf numFmtId="0" fontId="28" fillId="20" borderId="18" xfId="0" applyFont="1" applyFill="1" applyBorder="1" applyAlignment="1">
      <alignment horizontal="center"/>
    </xf>
    <xf numFmtId="0" fontId="28" fillId="20" borderId="18" xfId="0" applyFont="1" applyFill="1" applyBorder="1" applyAlignment="1">
      <alignment horizontal="left"/>
    </xf>
    <xf numFmtId="2" fontId="28" fillId="20" borderId="18" xfId="0" applyNumberFormat="1" applyFont="1" applyFill="1" applyBorder="1" applyAlignment="1">
      <alignment/>
    </xf>
    <xf numFmtId="196" fontId="28" fillId="20" borderId="18" xfId="0" applyNumberFormat="1" applyFont="1" applyFill="1" applyBorder="1" applyAlignment="1">
      <alignment/>
    </xf>
    <xf numFmtId="197" fontId="29" fillId="20" borderId="18" xfId="0" applyNumberFormat="1" applyFont="1" applyFill="1" applyBorder="1" applyAlignment="1">
      <alignment/>
    </xf>
    <xf numFmtId="0" fontId="28" fillId="20" borderId="18" xfId="0" applyFont="1" applyFill="1" applyBorder="1" applyAlignment="1">
      <alignment horizontal="right"/>
    </xf>
    <xf numFmtId="2" fontId="32" fillId="0" borderId="18" xfId="0" applyNumberFormat="1" applyFont="1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left"/>
    </xf>
    <xf numFmtId="2" fontId="28" fillId="0" borderId="18" xfId="0" applyNumberFormat="1" applyFont="1" applyBorder="1" applyAlignment="1">
      <alignment/>
    </xf>
    <xf numFmtId="196" fontId="28" fillId="0" borderId="18" xfId="0" applyNumberFormat="1" applyFont="1" applyBorder="1" applyAlignment="1">
      <alignment/>
    </xf>
    <xf numFmtId="197" fontId="29" fillId="0" borderId="18" xfId="0" applyNumberFormat="1" applyFont="1" applyBorder="1" applyAlignment="1">
      <alignment/>
    </xf>
    <xf numFmtId="0" fontId="28" fillId="0" borderId="18" xfId="0" applyFont="1" applyBorder="1" applyAlignment="1">
      <alignment horizontal="right"/>
    </xf>
    <xf numFmtId="2" fontId="0" fillId="0" borderId="0" xfId="0" applyNumberFormat="1" applyAlignment="1">
      <alignment/>
    </xf>
    <xf numFmtId="197" fontId="0" fillId="0" borderId="0" xfId="0" applyNumberFormat="1" applyAlignment="1">
      <alignment/>
    </xf>
    <xf numFmtId="199" fontId="28" fillId="20" borderId="18" xfId="0" applyNumberFormat="1" applyFont="1" applyFill="1" applyBorder="1" applyAlignment="1">
      <alignment/>
    </xf>
    <xf numFmtId="2" fontId="28" fillId="20" borderId="18" xfId="0" applyNumberFormat="1" applyFont="1" applyFill="1" applyBorder="1" applyAlignment="1">
      <alignment horizontal="center"/>
    </xf>
    <xf numFmtId="2" fontId="28" fillId="22" borderId="18" xfId="0" applyNumberFormat="1" applyFont="1" applyFill="1" applyBorder="1" applyAlignment="1">
      <alignment horizontal="right"/>
    </xf>
    <xf numFmtId="199" fontId="28" fillId="22" borderId="18" xfId="0" applyNumberFormat="1" applyFont="1" applyFill="1" applyBorder="1" applyAlignment="1">
      <alignment/>
    </xf>
    <xf numFmtId="2" fontId="28" fillId="22" borderId="18" xfId="0" applyNumberFormat="1" applyFont="1" applyFill="1" applyBorder="1" applyAlignment="1">
      <alignment horizontal="center"/>
    </xf>
    <xf numFmtId="2" fontId="28" fillId="21" borderId="18" xfId="0" applyNumberFormat="1" applyFont="1" applyFill="1" applyBorder="1" applyAlignment="1">
      <alignment horizontal="right"/>
    </xf>
    <xf numFmtId="199" fontId="28" fillId="21" borderId="18" xfId="0" applyNumberFormat="1" applyFont="1" applyFill="1" applyBorder="1" applyAlignment="1">
      <alignment/>
    </xf>
    <xf numFmtId="2" fontId="28" fillId="21" borderId="18" xfId="0" applyNumberFormat="1" applyFont="1" applyFill="1" applyBorder="1" applyAlignment="1">
      <alignment horizontal="center"/>
    </xf>
    <xf numFmtId="0" fontId="28" fillId="20" borderId="18" xfId="0" applyFont="1" applyFill="1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left"/>
    </xf>
    <xf numFmtId="2" fontId="28" fillId="0" borderId="18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2" fontId="28" fillId="0" borderId="0" xfId="0" applyNumberFormat="1" applyFont="1" applyBorder="1" applyAlignment="1">
      <alignment/>
    </xf>
    <xf numFmtId="2" fontId="28" fillId="0" borderId="18" xfId="0" applyNumberFormat="1" applyFont="1" applyBorder="1" applyAlignment="1">
      <alignment horizontal="right"/>
    </xf>
    <xf numFmtId="0" fontId="28" fillId="0" borderId="18" xfId="0" applyFont="1" applyBorder="1" applyAlignment="1">
      <alignment/>
    </xf>
    <xf numFmtId="2" fontId="28" fillId="0" borderId="18" xfId="0" applyNumberFormat="1" applyFont="1" applyBorder="1" applyAlignment="1">
      <alignment horizontal="center"/>
    </xf>
    <xf numFmtId="197" fontId="29" fillId="3" borderId="13" xfId="0" applyNumberFormat="1" applyFont="1" applyFill="1" applyBorder="1" applyAlignment="1">
      <alignment/>
    </xf>
    <xf numFmtId="196" fontId="21" fillId="3" borderId="13" xfId="0" applyNumberFormat="1" applyFont="1" applyFill="1" applyBorder="1" applyAlignment="1">
      <alignment/>
    </xf>
    <xf numFmtId="197" fontId="29" fillId="3" borderId="16" xfId="0" applyNumberFormat="1" applyFont="1" applyFill="1" applyBorder="1" applyAlignment="1">
      <alignment/>
    </xf>
    <xf numFmtId="196" fontId="30" fillId="3" borderId="16" xfId="0" applyNumberFormat="1" applyFont="1" applyFill="1" applyBorder="1" applyAlignment="1">
      <alignment/>
    </xf>
    <xf numFmtId="2" fontId="28" fillId="20" borderId="0" xfId="0" applyNumberFormat="1" applyFont="1" applyFill="1" applyAlignment="1">
      <alignment horizontal="center"/>
    </xf>
    <xf numFmtId="197" fontId="29" fillId="20" borderId="0" xfId="0" applyNumberFormat="1" applyFont="1" applyFill="1" applyAlignment="1">
      <alignment/>
    </xf>
    <xf numFmtId="196" fontId="28" fillId="20" borderId="0" xfId="0" applyNumberFormat="1" applyFont="1" applyFill="1" applyAlignment="1">
      <alignment/>
    </xf>
    <xf numFmtId="0" fontId="28" fillId="21" borderId="0" xfId="0" applyFont="1" applyFill="1" applyBorder="1" applyAlignment="1">
      <alignment horizontal="center"/>
    </xf>
    <xf numFmtId="0" fontId="28" fillId="21" borderId="0" xfId="0" applyFont="1" applyFill="1" applyBorder="1" applyAlignment="1">
      <alignment horizontal="left"/>
    </xf>
    <xf numFmtId="0" fontId="28" fillId="21" borderId="0" xfId="0" applyFont="1" applyFill="1" applyBorder="1" applyAlignment="1">
      <alignment horizontal="right"/>
    </xf>
    <xf numFmtId="2" fontId="28" fillId="21" borderId="0" xfId="0" applyNumberFormat="1" applyFont="1" applyFill="1" applyBorder="1" applyAlignment="1">
      <alignment/>
    </xf>
    <xf numFmtId="197" fontId="29" fillId="21" borderId="0" xfId="0" applyNumberFormat="1" applyFont="1" applyFill="1" applyBorder="1" applyAlignment="1">
      <alignment/>
    </xf>
    <xf numFmtId="196" fontId="28" fillId="21" borderId="0" xfId="0" applyNumberFormat="1" applyFont="1" applyFill="1" applyBorder="1" applyAlignment="1">
      <alignment/>
    </xf>
    <xf numFmtId="2" fontId="28" fillId="0" borderId="0" xfId="0" applyNumberFormat="1" applyFont="1" applyAlignment="1">
      <alignment horizontal="center"/>
    </xf>
    <xf numFmtId="197" fontId="29" fillId="0" borderId="0" xfId="0" applyNumberFormat="1" applyFont="1" applyAlignment="1">
      <alignment/>
    </xf>
    <xf numFmtId="196" fontId="28" fillId="0" borderId="0" xfId="0" applyNumberFormat="1" applyFont="1" applyAlignment="1">
      <alignment/>
    </xf>
    <xf numFmtId="2" fontId="28" fillId="20" borderId="21" xfId="0" applyNumberFormat="1" applyFont="1" applyFill="1" applyBorder="1" applyAlignment="1">
      <alignment horizontal="right" vertical="center"/>
    </xf>
    <xf numFmtId="196" fontId="28" fillId="20" borderId="22" xfId="0" applyNumberFormat="1" applyFont="1" applyFill="1" applyBorder="1" applyAlignment="1">
      <alignment/>
    </xf>
    <xf numFmtId="198" fontId="30" fillId="20" borderId="21" xfId="0" applyNumberFormat="1" applyFont="1" applyFill="1" applyBorder="1" applyAlignment="1">
      <alignment horizontal="center"/>
    </xf>
    <xf numFmtId="0" fontId="30" fillId="20" borderId="21" xfId="0" applyFont="1" applyFill="1" applyBorder="1" applyAlignment="1">
      <alignment horizontal="center"/>
    </xf>
    <xf numFmtId="196" fontId="28" fillId="22" borderId="22" xfId="0" applyNumberFormat="1" applyFont="1" applyFill="1" applyBorder="1" applyAlignment="1">
      <alignment/>
    </xf>
    <xf numFmtId="198" fontId="30" fillId="22" borderId="21" xfId="0" applyNumberFormat="1" applyFont="1" applyFill="1" applyBorder="1" applyAlignment="1">
      <alignment horizontal="center"/>
    </xf>
    <xf numFmtId="198" fontId="30" fillId="21" borderId="27" xfId="0" applyNumberFormat="1" applyFont="1" applyFill="1" applyBorder="1" applyAlignment="1">
      <alignment horizontal="center"/>
    </xf>
    <xf numFmtId="198" fontId="30" fillId="22" borderId="14" xfId="0" applyNumberFormat="1" applyFont="1" applyFill="1" applyBorder="1" applyAlignment="1">
      <alignment horizontal="center"/>
    </xf>
    <xf numFmtId="198" fontId="37" fillId="0" borderId="22" xfId="0" applyNumberFormat="1" applyFont="1" applyBorder="1" applyAlignment="1">
      <alignment horizontal="center"/>
    </xf>
    <xf numFmtId="0" fontId="28" fillId="24" borderId="0" xfId="0" applyFont="1" applyFill="1" applyAlignment="1">
      <alignment/>
    </xf>
    <xf numFmtId="0" fontId="30" fillId="0" borderId="0" xfId="0" applyFont="1" applyAlignment="1">
      <alignment/>
    </xf>
    <xf numFmtId="0" fontId="28" fillId="25" borderId="0" xfId="0" applyFont="1" applyFill="1" applyAlignment="1">
      <alignment/>
    </xf>
    <xf numFmtId="198" fontId="38" fillId="20" borderId="22" xfId="0" applyNumberFormat="1" applyFont="1" applyFill="1" applyBorder="1" applyAlignment="1">
      <alignment horizontal="center"/>
    </xf>
    <xf numFmtId="198" fontId="37" fillId="20" borderId="22" xfId="0" applyNumberFormat="1" applyFont="1" applyFill="1" applyBorder="1" applyAlignment="1">
      <alignment horizontal="center"/>
    </xf>
    <xf numFmtId="198" fontId="39" fillId="20" borderId="22" xfId="0" applyNumberFormat="1" applyFont="1" applyFill="1" applyBorder="1" applyAlignment="1">
      <alignment horizontal="center"/>
    </xf>
    <xf numFmtId="198" fontId="39" fillId="20" borderId="21" xfId="0" applyNumberFormat="1" applyFont="1" applyFill="1" applyBorder="1" applyAlignment="1">
      <alignment horizontal="center"/>
    </xf>
    <xf numFmtId="198" fontId="39" fillId="0" borderId="22" xfId="0" applyNumberFormat="1" applyFont="1" applyBorder="1" applyAlignment="1">
      <alignment horizontal="center"/>
    </xf>
    <xf numFmtId="198" fontId="37" fillId="20" borderId="22" xfId="0" applyNumberFormat="1" applyFont="1" applyFill="1" applyBorder="1" applyAlignment="1">
      <alignment horizontal="center"/>
    </xf>
    <xf numFmtId="198" fontId="39" fillId="20" borderId="22" xfId="0" applyNumberFormat="1" applyFont="1" applyFill="1" applyBorder="1" applyAlignment="1">
      <alignment horizontal="center"/>
    </xf>
    <xf numFmtId="198" fontId="37" fillId="0" borderId="22" xfId="0" applyNumberFormat="1" applyFont="1" applyBorder="1" applyAlignment="1">
      <alignment horizontal="center"/>
    </xf>
    <xf numFmtId="198" fontId="39" fillId="0" borderId="22" xfId="0" applyNumberFormat="1" applyFont="1" applyBorder="1" applyAlignment="1">
      <alignment horizontal="center"/>
    </xf>
    <xf numFmtId="198" fontId="38" fillId="20" borderId="22" xfId="0" applyNumberFormat="1" applyFont="1" applyFill="1" applyBorder="1" applyAlignment="1">
      <alignment horizontal="center"/>
    </xf>
    <xf numFmtId="3" fontId="0" fillId="24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0" fontId="28" fillId="26" borderId="0" xfId="0" applyFont="1" applyFill="1" applyAlignment="1">
      <alignment/>
    </xf>
    <xf numFmtId="3" fontId="0" fillId="26" borderId="0" xfId="0" applyNumberFormat="1" applyFont="1" applyFill="1" applyAlignment="1">
      <alignment horizontal="center"/>
    </xf>
    <xf numFmtId="0" fontId="0" fillId="26" borderId="0" xfId="0" applyFill="1" applyAlignment="1">
      <alignment/>
    </xf>
    <xf numFmtId="3" fontId="0" fillId="25" borderId="0" xfId="0" applyNumberFormat="1" applyFont="1" applyFill="1" applyAlignment="1">
      <alignment horizontal="center"/>
    </xf>
    <xf numFmtId="0" fontId="0" fillId="2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13</xdr:col>
      <xdr:colOff>342900</xdr:colOff>
      <xdr:row>12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49625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4"/>
  <sheetViews>
    <sheetView tabSelected="1" zoomScalePageLayoutView="0" workbookViewId="0" topLeftCell="A1">
      <selection activeCell="N186" sqref="N186"/>
    </sheetView>
  </sheetViews>
  <sheetFormatPr defaultColWidth="9.140625" defaultRowHeight="15"/>
  <cols>
    <col min="1" max="1" width="7.8515625" style="0" customWidth="1"/>
    <col min="2" max="2" width="4.28125" style="0" customWidth="1"/>
    <col min="3" max="3" width="0" style="0" hidden="1" customWidth="1"/>
    <col min="4" max="4" width="5.421875" style="0" customWidth="1"/>
    <col min="5" max="5" width="8.421875" style="0" customWidth="1"/>
    <col min="6" max="6" width="8.00390625" style="0" customWidth="1"/>
    <col min="7" max="7" width="7.140625" style="0" customWidth="1"/>
    <col min="8" max="8" width="0" style="0" hidden="1" customWidth="1"/>
    <col min="9" max="9" width="5.7109375" style="0" customWidth="1"/>
    <col min="10" max="10" width="8.421875" style="0" customWidth="1"/>
    <col min="11" max="11" width="7.8515625" style="0" bestFit="1" customWidth="1"/>
    <col min="12" max="12" width="9.140625" style="0" hidden="1" customWidth="1"/>
    <col min="13" max="13" width="8.00390625" style="0" bestFit="1" customWidth="1"/>
    <col min="14" max="14" width="6.00390625" style="0" customWidth="1"/>
    <col min="15" max="15" width="10.421875" style="74" customWidth="1"/>
    <col min="16" max="16" width="9.140625" style="59" hidden="1" customWidth="1"/>
    <col min="17" max="17" width="9.140625" style="0" customWidth="1"/>
  </cols>
  <sheetData>
    <row r="2" ht="15">
      <c r="O2" s="234" t="s">
        <v>153</v>
      </c>
    </row>
    <row r="3" spans="15:17" ht="15">
      <c r="O3" s="233" t="s">
        <v>156</v>
      </c>
      <c r="P3" s="246"/>
      <c r="Q3" s="247"/>
    </row>
    <row r="4" spans="15:17" ht="15">
      <c r="O4" s="248" t="s">
        <v>157</v>
      </c>
      <c r="P4" s="249"/>
      <c r="Q4" s="250"/>
    </row>
    <row r="5" spans="15:17" ht="15">
      <c r="O5" s="235" t="s">
        <v>158</v>
      </c>
      <c r="P5" s="251"/>
      <c r="Q5" s="252"/>
    </row>
    <row r="12" ht="69.75" customHeight="1"/>
    <row r="13" spans="1:13" ht="21" customHeight="1" thickBot="1">
      <c r="A13" s="1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6" ht="15.75">
      <c r="A14" s="3" t="s">
        <v>1</v>
      </c>
      <c r="B14" s="4"/>
      <c r="C14" s="4" t="s">
        <v>2</v>
      </c>
      <c r="D14" s="4"/>
      <c r="E14" s="5" t="s">
        <v>3</v>
      </c>
      <c r="F14" s="3" t="s">
        <v>4</v>
      </c>
      <c r="G14" s="4" t="s">
        <v>5</v>
      </c>
      <c r="H14" s="6"/>
      <c r="I14" s="7" t="s">
        <v>6</v>
      </c>
      <c r="J14" s="8" t="s">
        <v>7</v>
      </c>
      <c r="K14" s="9" t="s">
        <v>8</v>
      </c>
      <c r="L14" s="10" t="s">
        <v>9</v>
      </c>
      <c r="M14" s="12" t="s">
        <v>11</v>
      </c>
      <c r="N14" s="13" t="s">
        <v>10</v>
      </c>
      <c r="O14" s="61" t="s">
        <v>10</v>
      </c>
      <c r="P14" s="67" t="s">
        <v>146</v>
      </c>
    </row>
    <row r="15" spans="1:16" ht="15.75">
      <c r="A15" s="14"/>
      <c r="B15" s="14" t="s">
        <v>12</v>
      </c>
      <c r="C15" s="15" t="s">
        <v>13</v>
      </c>
      <c r="D15" s="15" t="s">
        <v>14</v>
      </c>
      <c r="E15" s="15"/>
      <c r="F15" s="14" t="s">
        <v>15</v>
      </c>
      <c r="G15" s="15"/>
      <c r="H15" s="16"/>
      <c r="I15" s="17"/>
      <c r="J15" s="18"/>
      <c r="K15" s="14" t="s">
        <v>16</v>
      </c>
      <c r="L15" s="19" t="s">
        <v>17</v>
      </c>
      <c r="M15" s="20"/>
      <c r="N15" s="21" t="s">
        <v>18</v>
      </c>
      <c r="O15" s="66"/>
      <c r="P15" s="68" t="s">
        <v>145</v>
      </c>
    </row>
    <row r="16" spans="1:16" ht="16.5" thickBot="1">
      <c r="A16" s="22"/>
      <c r="B16" s="22"/>
      <c r="C16" s="22"/>
      <c r="D16" s="22"/>
      <c r="E16" s="22"/>
      <c r="F16" s="23" t="s">
        <v>19</v>
      </c>
      <c r="G16" s="22" t="s">
        <v>19</v>
      </c>
      <c r="H16" s="24"/>
      <c r="I16" s="25" t="s">
        <v>19</v>
      </c>
      <c r="J16" s="23" t="s">
        <v>19</v>
      </c>
      <c r="K16" s="26" t="s">
        <v>7</v>
      </c>
      <c r="L16" s="19" t="s">
        <v>20</v>
      </c>
      <c r="M16" s="27" t="s">
        <v>21</v>
      </c>
      <c r="N16" s="28"/>
      <c r="O16" s="62"/>
      <c r="P16" s="69"/>
    </row>
    <row r="17" spans="1:15" ht="15">
      <c r="A17" s="29"/>
      <c r="B17" s="29"/>
      <c r="C17" s="29"/>
      <c r="D17" s="29"/>
      <c r="E17" s="30" t="s">
        <v>22</v>
      </c>
      <c r="I17" s="31"/>
      <c r="M17" s="33"/>
      <c r="N17" s="32"/>
      <c r="O17" s="75"/>
    </row>
    <row r="18" spans="1:15" ht="15">
      <c r="A18" s="29"/>
      <c r="B18" s="29"/>
      <c r="C18" s="29"/>
      <c r="D18" s="29"/>
      <c r="E18" s="30" t="s">
        <v>23</v>
      </c>
      <c r="I18" s="31"/>
      <c r="M18" s="33"/>
      <c r="N18" s="32"/>
      <c r="O18" s="75"/>
    </row>
    <row r="19" spans="1:16" ht="15">
      <c r="A19" s="199" t="s">
        <v>24</v>
      </c>
      <c r="B19" s="199">
        <v>1</v>
      </c>
      <c r="C19" s="199">
        <v>101</v>
      </c>
      <c r="D19" s="199">
        <v>1</v>
      </c>
      <c r="E19" s="200" t="s">
        <v>25</v>
      </c>
      <c r="F19" s="79">
        <v>55.54</v>
      </c>
      <c r="G19" s="79">
        <v>9.12</v>
      </c>
      <c r="H19" s="80">
        <v>0.6934607006177336</v>
      </c>
      <c r="I19" s="81"/>
      <c r="J19" s="79">
        <v>6.59</v>
      </c>
      <c r="K19" s="201">
        <f>F19+J19</f>
        <v>62.129999999999995</v>
      </c>
      <c r="L19" s="80">
        <v>0.589746377880252</v>
      </c>
      <c r="M19" s="96">
        <f>K19+G19</f>
        <v>71.25</v>
      </c>
      <c r="N19" s="97">
        <v>1200</v>
      </c>
      <c r="O19" s="71">
        <f>M19*N19</f>
        <v>85500</v>
      </c>
      <c r="P19" s="63">
        <v>80634.61151323088</v>
      </c>
    </row>
    <row r="20" spans="1:16" ht="15">
      <c r="A20" s="199" t="s">
        <v>26</v>
      </c>
      <c r="B20" s="199">
        <v>1</v>
      </c>
      <c r="C20" s="199">
        <v>102</v>
      </c>
      <c r="D20" s="199" t="s">
        <v>27</v>
      </c>
      <c r="E20" s="200" t="s">
        <v>28</v>
      </c>
      <c r="F20" s="79">
        <v>30.82</v>
      </c>
      <c r="G20" s="79">
        <v>8.94</v>
      </c>
      <c r="H20" s="80">
        <v>0.41788675390395713</v>
      </c>
      <c r="I20" s="81"/>
      <c r="J20" s="82">
        <v>3.85</v>
      </c>
      <c r="K20" s="201">
        <f>F20+J20</f>
        <v>34.67</v>
      </c>
      <c r="L20" s="80">
        <v>0.36175273342551173</v>
      </c>
      <c r="M20" s="96">
        <f>K20+G20</f>
        <v>43.61</v>
      </c>
      <c r="N20" s="97">
        <v>1200</v>
      </c>
      <c r="O20" s="71" t="s">
        <v>29</v>
      </c>
      <c r="P20" s="63"/>
    </row>
    <row r="21" spans="1:16" ht="15">
      <c r="A21" s="199" t="s">
        <v>30</v>
      </c>
      <c r="B21" s="199">
        <v>1</v>
      </c>
      <c r="C21" s="199">
        <v>103</v>
      </c>
      <c r="D21" s="199" t="s">
        <v>27</v>
      </c>
      <c r="E21" s="200" t="s">
        <v>28</v>
      </c>
      <c r="F21" s="83">
        <v>38.83</v>
      </c>
      <c r="G21" s="91"/>
      <c r="H21" s="80">
        <v>0.40811223979101235</v>
      </c>
      <c r="I21" s="81"/>
      <c r="J21" s="82">
        <v>5.087239509568651</v>
      </c>
      <c r="K21" s="117">
        <f>F21+J21</f>
        <v>43.917239509568645</v>
      </c>
      <c r="L21" s="80">
        <v>0.3532912132523295</v>
      </c>
      <c r="M21" s="96">
        <f>K21+I21</f>
        <v>43.917239509568645</v>
      </c>
      <c r="N21" s="97">
        <v>1200</v>
      </c>
      <c r="O21" s="71" t="s">
        <v>29</v>
      </c>
      <c r="P21" s="63">
        <v>48308.96346052551</v>
      </c>
    </row>
    <row r="22" spans="1:16" ht="15">
      <c r="A22" s="199" t="s">
        <v>31</v>
      </c>
      <c r="B22" s="199">
        <v>1</v>
      </c>
      <c r="C22" s="199">
        <v>104</v>
      </c>
      <c r="D22" s="199">
        <v>1</v>
      </c>
      <c r="E22" s="200" t="s">
        <v>25</v>
      </c>
      <c r="F22" s="83">
        <v>56.78</v>
      </c>
      <c r="G22" s="91">
        <v>9.42</v>
      </c>
      <c r="H22" s="80">
        <v>0.7779532765878605</v>
      </c>
      <c r="I22" s="81"/>
      <c r="J22" s="82">
        <v>6.75</v>
      </c>
      <c r="K22" s="201">
        <f>F22+J22</f>
        <v>63.53</v>
      </c>
      <c r="L22" s="80">
        <v>0.6108661086836252</v>
      </c>
      <c r="M22" s="96">
        <f>K22+G22</f>
        <v>72.95</v>
      </c>
      <c r="N22" s="97">
        <v>1500</v>
      </c>
      <c r="O22" s="71">
        <f>M22*N22</f>
        <v>109425</v>
      </c>
      <c r="P22" s="63">
        <v>83487.15889729519</v>
      </c>
    </row>
    <row r="23" spans="1:14" ht="1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6" ht="15">
      <c r="A24" s="199" t="s">
        <v>32</v>
      </c>
      <c r="B24" s="199">
        <v>2</v>
      </c>
      <c r="C24" s="199">
        <v>201</v>
      </c>
      <c r="D24" s="199">
        <v>2</v>
      </c>
      <c r="E24" s="200" t="s">
        <v>25</v>
      </c>
      <c r="F24" s="79">
        <v>84.78</v>
      </c>
      <c r="G24" s="91"/>
      <c r="H24" s="80">
        <v>1.006260235302266</v>
      </c>
      <c r="I24" s="81"/>
      <c r="J24" s="79">
        <v>10.296600260802677</v>
      </c>
      <c r="K24" s="201">
        <f>F24+J24</f>
        <v>95.07660026080268</v>
      </c>
      <c r="L24" s="80">
        <v>0.7833514050706215</v>
      </c>
      <c r="M24" s="96">
        <f>K24</f>
        <v>95.07660026080268</v>
      </c>
      <c r="N24" s="97">
        <v>1300</v>
      </c>
      <c r="O24" s="71">
        <f>M24*N24</f>
        <v>123599.58033904349</v>
      </c>
      <c r="P24" s="63">
        <v>116787.99695620677</v>
      </c>
    </row>
    <row r="25" spans="1:16" ht="15">
      <c r="A25" s="199" t="s">
        <v>33</v>
      </c>
      <c r="B25" s="199">
        <v>2</v>
      </c>
      <c r="C25" s="199">
        <v>202</v>
      </c>
      <c r="D25" s="199" t="s">
        <v>27</v>
      </c>
      <c r="E25" s="200" t="s">
        <v>28</v>
      </c>
      <c r="F25" s="88">
        <v>37.45</v>
      </c>
      <c r="G25" s="92"/>
      <c r="H25" s="89">
        <v>0.4312940061034904</v>
      </c>
      <c r="I25" s="90"/>
      <c r="J25" s="88">
        <v>5.37829553947879</v>
      </c>
      <c r="K25" s="201">
        <f>F25+J25</f>
        <v>42.828295539478795</v>
      </c>
      <c r="L25" s="80">
        <v>0.344657097901704</v>
      </c>
      <c r="M25" s="96">
        <f>K25</f>
        <v>42.828295539478795</v>
      </c>
      <c r="N25" s="97">
        <v>1300</v>
      </c>
      <c r="O25" s="71" t="s">
        <v>29</v>
      </c>
      <c r="P25" s="63">
        <v>51391.44848156492</v>
      </c>
    </row>
    <row r="26" spans="1:16" ht="15">
      <c r="A26" s="199" t="s">
        <v>34</v>
      </c>
      <c r="B26" s="199">
        <v>2</v>
      </c>
      <c r="C26" s="199">
        <v>203</v>
      </c>
      <c r="D26" s="199" t="s">
        <v>27</v>
      </c>
      <c r="E26" s="200" t="s">
        <v>28</v>
      </c>
      <c r="F26" s="88">
        <v>36.67</v>
      </c>
      <c r="G26" s="92"/>
      <c r="H26" s="89">
        <v>0.4223111135865152</v>
      </c>
      <c r="I26" s="90"/>
      <c r="J26" s="88">
        <v>5.257975728752195</v>
      </c>
      <c r="K26" s="201">
        <f>F26+J26</f>
        <v>41.927975728752195</v>
      </c>
      <c r="L26" s="80">
        <v>0.3374786590134976</v>
      </c>
      <c r="M26" s="96">
        <f>K26</f>
        <v>41.927975728752195</v>
      </c>
      <c r="N26" s="97">
        <v>1300</v>
      </c>
      <c r="O26" s="71" t="s">
        <v>29</v>
      </c>
      <c r="P26" s="63">
        <v>50321.079194098405</v>
      </c>
    </row>
    <row r="27" spans="1:16" ht="15">
      <c r="A27" s="199" t="s">
        <v>35</v>
      </c>
      <c r="B27" s="199">
        <v>2</v>
      </c>
      <c r="C27" s="199">
        <v>204</v>
      </c>
      <c r="D27" s="199">
        <v>1</v>
      </c>
      <c r="E27" s="200" t="s">
        <v>25</v>
      </c>
      <c r="F27" s="79">
        <v>63.68</v>
      </c>
      <c r="G27" s="91"/>
      <c r="H27" s="80">
        <v>0.7483393452132167</v>
      </c>
      <c r="I27" s="81"/>
      <c r="J27" s="79">
        <v>7.733988023212013</v>
      </c>
      <c r="K27" s="201">
        <f>F27+J27</f>
        <v>71.41398802321201</v>
      </c>
      <c r="L27" s="80">
        <v>0.5876125951808647</v>
      </c>
      <c r="M27" s="96">
        <f>K27</f>
        <v>71.41398802321201</v>
      </c>
      <c r="N27" s="97">
        <v>1500</v>
      </c>
      <c r="O27" s="232">
        <f>M27*N27</f>
        <v>107120.98203481802</v>
      </c>
      <c r="P27" s="63" t="s">
        <v>29</v>
      </c>
    </row>
    <row r="28" spans="1:14" ht="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6" ht="15">
      <c r="A29" s="199" t="s">
        <v>36</v>
      </c>
      <c r="B29" s="199">
        <v>3</v>
      </c>
      <c r="C29" s="199">
        <v>301</v>
      </c>
      <c r="D29" s="199">
        <v>2</v>
      </c>
      <c r="E29" s="200" t="s">
        <v>25</v>
      </c>
      <c r="F29" s="79">
        <v>88.41</v>
      </c>
      <c r="G29" s="91"/>
      <c r="H29" s="80">
        <v>1.0493449799843515</v>
      </c>
      <c r="I29" s="81"/>
      <c r="J29" s="79">
        <v>10.737466726321827</v>
      </c>
      <c r="K29" s="201">
        <f>F29+J29</f>
        <v>99.14746672632182</v>
      </c>
      <c r="L29" s="80">
        <v>0.8168919287838363</v>
      </c>
      <c r="M29" s="96">
        <f>K29</f>
        <v>99.14746672632182</v>
      </c>
      <c r="N29" s="97">
        <v>1300</v>
      </c>
      <c r="O29" s="71">
        <f>M29*N29</f>
        <v>128891.70674421838</v>
      </c>
      <c r="P29" s="63">
        <v>121788.47382517386</v>
      </c>
    </row>
    <row r="30" spans="1:16" ht="15">
      <c r="A30" s="199" t="s">
        <v>37</v>
      </c>
      <c r="B30" s="199">
        <v>3</v>
      </c>
      <c r="C30" s="199">
        <v>302</v>
      </c>
      <c r="D30" s="199">
        <v>1</v>
      </c>
      <c r="E30" s="200" t="s">
        <v>25</v>
      </c>
      <c r="F30" s="79">
        <v>73.96</v>
      </c>
      <c r="G30" s="91"/>
      <c r="H30" s="80">
        <v>0.8334511941711509</v>
      </c>
      <c r="I30" s="81"/>
      <c r="J30" s="79">
        <v>8.98250242143154</v>
      </c>
      <c r="K30" s="201">
        <f>F30+J30</f>
        <v>82.94250242143153</v>
      </c>
      <c r="L30" s="80">
        <v>0.5732559564037805</v>
      </c>
      <c r="M30" s="96">
        <f>K30+G30</f>
        <v>82.94250242143153</v>
      </c>
      <c r="N30" s="97">
        <v>1500</v>
      </c>
      <c r="O30" s="232" t="s">
        <v>29</v>
      </c>
      <c r="P30" s="63" t="s">
        <v>29</v>
      </c>
    </row>
    <row r="31" spans="1:16" ht="15">
      <c r="A31" s="199" t="s">
        <v>38</v>
      </c>
      <c r="B31" s="199">
        <v>3</v>
      </c>
      <c r="C31" s="199">
        <v>303</v>
      </c>
      <c r="D31" s="199">
        <v>1</v>
      </c>
      <c r="E31" s="200" t="s">
        <v>25</v>
      </c>
      <c r="F31" s="79">
        <v>70.97</v>
      </c>
      <c r="G31" s="91"/>
      <c r="H31" s="80">
        <v>0.834008218118436</v>
      </c>
      <c r="I31" s="81"/>
      <c r="J31" s="79">
        <v>8.619364478758738</v>
      </c>
      <c r="K31" s="201">
        <f>F31+J31</f>
        <v>79.58936447875874</v>
      </c>
      <c r="L31" s="80">
        <v>0.6548816878138501</v>
      </c>
      <c r="M31" s="96">
        <f>K31</f>
        <v>79.58936447875874</v>
      </c>
      <c r="N31" s="97">
        <v>1500</v>
      </c>
      <c r="O31" s="71">
        <f>M31*N31</f>
        <v>119384.04671813811</v>
      </c>
      <c r="P31" s="63" t="s">
        <v>29</v>
      </c>
    </row>
    <row r="32" spans="1:15" ht="15">
      <c r="A32" s="202"/>
      <c r="B32" s="202"/>
      <c r="C32" s="202"/>
      <c r="D32" s="202"/>
      <c r="E32" s="203"/>
      <c r="F32" s="84"/>
      <c r="G32" s="93"/>
      <c r="H32" s="85"/>
      <c r="I32" s="86"/>
      <c r="J32" s="87"/>
      <c r="K32" s="204"/>
      <c r="L32" s="85"/>
      <c r="M32" s="94"/>
      <c r="N32" s="95"/>
      <c r="O32" s="72"/>
    </row>
    <row r="33" spans="1:16" ht="15">
      <c r="A33" s="199" t="s">
        <v>39</v>
      </c>
      <c r="B33" s="199">
        <v>4</v>
      </c>
      <c r="C33" s="199">
        <v>401</v>
      </c>
      <c r="D33" s="199">
        <v>2</v>
      </c>
      <c r="E33" s="200" t="s">
        <v>25</v>
      </c>
      <c r="F33" s="79">
        <v>74.47</v>
      </c>
      <c r="G33" s="79">
        <v>65.54</v>
      </c>
      <c r="H33" s="80">
        <v>1.0626879522912336</v>
      </c>
      <c r="I33" s="81"/>
      <c r="J33" s="79">
        <v>9.787436901760408</v>
      </c>
      <c r="K33" s="201">
        <f>F33+J33</f>
        <v>84.2574369017604</v>
      </c>
      <c r="L33" s="80">
        <v>0.5601292590331017</v>
      </c>
      <c r="M33" s="96">
        <f>K33+G33</f>
        <v>149.79743690176042</v>
      </c>
      <c r="N33" s="97">
        <v>1500</v>
      </c>
      <c r="O33" s="240">
        <f>(K33*N33)+(G33*750)</f>
        <v>175541.1553526406</v>
      </c>
      <c r="P33" s="63">
        <v>150675.56273021453</v>
      </c>
    </row>
    <row r="34" spans="1:16" ht="15">
      <c r="A34" s="199" t="s">
        <v>40</v>
      </c>
      <c r="B34" s="199">
        <v>4</v>
      </c>
      <c r="C34" s="199">
        <v>402</v>
      </c>
      <c r="D34" s="199">
        <v>1</v>
      </c>
      <c r="E34" s="200" t="s">
        <v>25</v>
      </c>
      <c r="F34" s="83">
        <v>63.98</v>
      </c>
      <c r="G34" s="205"/>
      <c r="H34" s="80">
        <v>0.6986599102522788</v>
      </c>
      <c r="I34" s="81"/>
      <c r="J34" s="82">
        <v>8.709001967221454</v>
      </c>
      <c r="K34" s="201">
        <f>F34+J34</f>
        <v>72.68900196722146</v>
      </c>
      <c r="L34" s="80">
        <v>0.4911893890283084</v>
      </c>
      <c r="M34" s="96">
        <f>K34+G34</f>
        <v>72.68900196722146</v>
      </c>
      <c r="N34" s="97">
        <v>1300</v>
      </c>
      <c r="O34" s="71" t="s">
        <v>29</v>
      </c>
      <c r="P34" s="63">
        <v>87226.80236066575</v>
      </c>
    </row>
    <row r="35" spans="1:16" ht="15">
      <c r="A35" s="40"/>
      <c r="B35" s="40"/>
      <c r="C35" s="40"/>
      <c r="D35" s="40"/>
      <c r="E35" s="41"/>
      <c r="F35" s="42"/>
      <c r="G35" s="43"/>
      <c r="H35" s="44"/>
      <c r="I35" s="45"/>
      <c r="J35" s="46"/>
      <c r="K35" s="47"/>
      <c r="L35" s="44"/>
      <c r="M35" s="49"/>
      <c r="N35" s="48"/>
      <c r="O35" s="64"/>
      <c r="P35" s="65"/>
    </row>
    <row r="36" spans="1:14" ht="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6" ht="15">
      <c r="A37" s="124" t="s">
        <v>41</v>
      </c>
      <c r="B37" s="124">
        <v>1</v>
      </c>
      <c r="C37" s="124">
        <v>101</v>
      </c>
      <c r="D37" s="124">
        <v>1</v>
      </c>
      <c r="E37" s="125" t="s">
        <v>25</v>
      </c>
      <c r="F37" s="98">
        <v>67.48</v>
      </c>
      <c r="G37" s="127"/>
      <c r="H37" s="99">
        <v>0.03079593295054634</v>
      </c>
      <c r="I37" s="100"/>
      <c r="J37" s="101">
        <v>8.96</v>
      </c>
      <c r="K37" s="131">
        <f>F37+J37</f>
        <v>76.44</v>
      </c>
      <c r="L37" s="99">
        <v>0.5433610185127906</v>
      </c>
      <c r="M37" s="133">
        <f>K37+I37</f>
        <v>76.44</v>
      </c>
      <c r="N37" s="132">
        <v>1200</v>
      </c>
      <c r="O37" s="102" t="s">
        <v>29</v>
      </c>
      <c r="P37" s="70" t="s">
        <v>29</v>
      </c>
    </row>
    <row r="38" spans="1:16" ht="15">
      <c r="A38" s="111" t="s">
        <v>42</v>
      </c>
      <c r="B38" s="111">
        <v>1</v>
      </c>
      <c r="C38" s="111">
        <v>102</v>
      </c>
      <c r="D38" s="111" t="s">
        <v>27</v>
      </c>
      <c r="E38" s="112" t="s">
        <v>28</v>
      </c>
      <c r="F38" s="103">
        <v>37.03</v>
      </c>
      <c r="G38" s="92"/>
      <c r="H38" s="89">
        <v>0.38919382537886144</v>
      </c>
      <c r="I38" s="90"/>
      <c r="J38" s="104">
        <v>4.85141589078875</v>
      </c>
      <c r="K38" s="117">
        <f>F38+J38</f>
        <v>41.88141589078875</v>
      </c>
      <c r="L38" s="89">
        <v>0.33691407743326707</v>
      </c>
      <c r="M38" s="115">
        <f>K38+I38</f>
        <v>41.88141589078875</v>
      </c>
      <c r="N38" s="114">
        <v>1200</v>
      </c>
      <c r="O38" s="105" t="s">
        <v>29</v>
      </c>
      <c r="P38" s="70" t="s">
        <v>29</v>
      </c>
    </row>
    <row r="39" spans="1:16" ht="15">
      <c r="A39" s="111" t="s">
        <v>43</v>
      </c>
      <c r="B39" s="111">
        <v>1</v>
      </c>
      <c r="C39" s="111">
        <v>103</v>
      </c>
      <c r="D39" s="111" t="s">
        <v>27</v>
      </c>
      <c r="E39" s="112" t="s">
        <v>28</v>
      </c>
      <c r="F39" s="103">
        <v>28.58</v>
      </c>
      <c r="G39" s="92">
        <v>8.95</v>
      </c>
      <c r="H39" s="89">
        <v>0.3944489404933479</v>
      </c>
      <c r="I39" s="90"/>
      <c r="J39" s="104">
        <v>4.31</v>
      </c>
      <c r="K39" s="117">
        <f>F39+J39</f>
        <v>32.89</v>
      </c>
      <c r="L39" s="89">
        <v>0.3414632818274511</v>
      </c>
      <c r="M39" s="115">
        <f>K39+G39</f>
        <v>41.84</v>
      </c>
      <c r="N39" s="114">
        <v>1200</v>
      </c>
      <c r="O39" s="71" t="s">
        <v>29</v>
      </c>
      <c r="P39" s="63" t="s">
        <v>29</v>
      </c>
    </row>
    <row r="40" spans="1:16" ht="15">
      <c r="A40" s="111" t="s">
        <v>44</v>
      </c>
      <c r="B40" s="111">
        <v>1</v>
      </c>
      <c r="C40" s="111">
        <v>104</v>
      </c>
      <c r="D40" s="111">
        <v>2</v>
      </c>
      <c r="E40" s="112" t="s">
        <v>25</v>
      </c>
      <c r="F40" s="88">
        <v>76.39</v>
      </c>
      <c r="G40" s="88">
        <v>9.49</v>
      </c>
      <c r="H40" s="89">
        <v>0.9302497528416559</v>
      </c>
      <c r="I40" s="90"/>
      <c r="J40" s="104">
        <v>10.691177985890533</v>
      </c>
      <c r="K40" s="117">
        <f>F40+J40</f>
        <v>87.08117798589053</v>
      </c>
      <c r="L40" s="89">
        <v>0.7842467175729473</v>
      </c>
      <c r="M40" s="115">
        <f>K40+G40</f>
        <v>96.57117798589053</v>
      </c>
      <c r="N40" s="114">
        <v>1500</v>
      </c>
      <c r="O40" s="105">
        <f>M40*N40</f>
        <v>144856.7669788358</v>
      </c>
      <c r="P40" s="63">
        <v>107223.42147113872</v>
      </c>
    </row>
    <row r="41" spans="1:15" ht="15">
      <c r="A41" s="118"/>
      <c r="B41" s="118"/>
      <c r="C41" s="118"/>
      <c r="D41" s="118"/>
      <c r="E41" s="119"/>
      <c r="F41" s="106"/>
      <c r="G41" s="120"/>
      <c r="H41" s="107"/>
      <c r="I41" s="108"/>
      <c r="J41" s="109"/>
      <c r="K41" s="121"/>
      <c r="L41" s="107"/>
      <c r="M41" s="123"/>
      <c r="N41" s="122"/>
      <c r="O41" s="110"/>
    </row>
    <row r="42" spans="1:16" ht="15">
      <c r="A42" s="111" t="s">
        <v>45</v>
      </c>
      <c r="B42" s="111">
        <v>2</v>
      </c>
      <c r="C42" s="111">
        <v>201</v>
      </c>
      <c r="D42" s="111">
        <v>1</v>
      </c>
      <c r="E42" s="112" t="s">
        <v>25</v>
      </c>
      <c r="F42" s="88">
        <v>63.4</v>
      </c>
      <c r="G42" s="113"/>
      <c r="H42" s="89">
        <v>0.7368228163452998</v>
      </c>
      <c r="I42" s="90"/>
      <c r="J42" s="104">
        <v>9.23</v>
      </c>
      <c r="K42" s="88">
        <f>F42+J42</f>
        <v>72.63</v>
      </c>
      <c r="L42" s="89">
        <v>0.4929194054202314</v>
      </c>
      <c r="M42" s="115">
        <f>K42</f>
        <v>72.63</v>
      </c>
      <c r="N42" s="114">
        <v>1500</v>
      </c>
      <c r="O42" s="105">
        <f>M42*N42</f>
        <v>108945</v>
      </c>
      <c r="P42" s="63" t="s">
        <v>29</v>
      </c>
    </row>
    <row r="43" spans="1:16" ht="15">
      <c r="A43" s="111" t="s">
        <v>154</v>
      </c>
      <c r="B43" s="111">
        <v>2</v>
      </c>
      <c r="C43" s="111">
        <v>202</v>
      </c>
      <c r="D43" s="111" t="s">
        <v>27</v>
      </c>
      <c r="E43" s="112" t="s">
        <v>28</v>
      </c>
      <c r="F43" s="88">
        <v>34.16</v>
      </c>
      <c r="G43" s="92"/>
      <c r="H43" s="89">
        <v>0.3934046261280435</v>
      </c>
      <c r="I43" s="90"/>
      <c r="J43" s="104">
        <v>4.903904764803237</v>
      </c>
      <c r="K43" s="88">
        <f>F43+J43</f>
        <v>39.06390476480323</v>
      </c>
      <c r="L43" s="89">
        <v>0.31437881079632063</v>
      </c>
      <c r="M43" s="115">
        <f>K43</f>
        <v>39.06390476480323</v>
      </c>
      <c r="N43" s="114">
        <v>1500</v>
      </c>
      <c r="O43" s="71" t="s">
        <v>29</v>
      </c>
      <c r="P43" s="63" t="s">
        <v>29</v>
      </c>
    </row>
    <row r="44" spans="1:16" ht="15">
      <c r="A44" s="111" t="s">
        <v>46</v>
      </c>
      <c r="B44" s="111">
        <v>2</v>
      </c>
      <c r="C44" s="111">
        <v>203</v>
      </c>
      <c r="D44" s="111" t="s">
        <v>27</v>
      </c>
      <c r="E44" s="112" t="s">
        <v>28</v>
      </c>
      <c r="F44" s="88">
        <v>34.35</v>
      </c>
      <c r="G44" s="92"/>
      <c r="H44" s="89">
        <v>0.39559276661294784</v>
      </c>
      <c r="I44" s="90"/>
      <c r="J44" s="104">
        <v>4.93118058170349</v>
      </c>
      <c r="K44" s="88">
        <f>F44+J44</f>
        <v>39.281180581703495</v>
      </c>
      <c r="L44" s="89">
        <v>0.3161274048844735</v>
      </c>
      <c r="M44" s="115">
        <f>K44</f>
        <v>39.281180581703495</v>
      </c>
      <c r="N44" s="114">
        <v>1300</v>
      </c>
      <c r="O44" s="105" t="s">
        <v>29</v>
      </c>
      <c r="P44" s="63" t="s">
        <v>29</v>
      </c>
    </row>
    <row r="45" spans="1:16" ht="15">
      <c r="A45" s="111" t="s">
        <v>47</v>
      </c>
      <c r="B45" s="111">
        <v>2</v>
      </c>
      <c r="C45" s="111">
        <v>204</v>
      </c>
      <c r="D45" s="111">
        <v>2</v>
      </c>
      <c r="E45" s="112" t="s">
        <v>25</v>
      </c>
      <c r="F45" s="88">
        <v>76.32</v>
      </c>
      <c r="G45" s="92"/>
      <c r="H45" s="89">
        <v>0.9058478551340989</v>
      </c>
      <c r="I45" s="90"/>
      <c r="J45" s="104">
        <v>11.11</v>
      </c>
      <c r="K45" s="88">
        <f>F45+J45</f>
        <v>87.42999999999999</v>
      </c>
      <c r="L45" s="89">
        <v>0.705182581210071</v>
      </c>
      <c r="M45" s="115">
        <f>K45</f>
        <v>87.42999999999999</v>
      </c>
      <c r="N45" s="114">
        <v>1500</v>
      </c>
      <c r="O45" s="238">
        <f>M45*N45</f>
        <v>131145</v>
      </c>
      <c r="P45" s="63" t="s">
        <v>29</v>
      </c>
    </row>
    <row r="46" spans="1:15" ht="15">
      <c r="A46" s="118"/>
      <c r="B46" s="118"/>
      <c r="C46" s="118"/>
      <c r="D46" s="118"/>
      <c r="E46" s="119"/>
      <c r="F46" s="106"/>
      <c r="G46" s="120"/>
      <c r="H46" s="107"/>
      <c r="I46" s="108"/>
      <c r="J46" s="109"/>
      <c r="K46" s="121"/>
      <c r="L46" s="107"/>
      <c r="M46" s="123"/>
      <c r="N46" s="122"/>
      <c r="O46" s="110"/>
    </row>
    <row r="47" spans="1:16" ht="15">
      <c r="A47" s="111" t="s">
        <v>48</v>
      </c>
      <c r="B47" s="111">
        <v>3</v>
      </c>
      <c r="C47" s="111">
        <v>301</v>
      </c>
      <c r="D47" s="111">
        <v>1</v>
      </c>
      <c r="E47" s="112" t="s">
        <v>25</v>
      </c>
      <c r="F47" s="88">
        <v>65.08</v>
      </c>
      <c r="G47" s="92"/>
      <c r="H47" s="89">
        <v>0.764791529310241</v>
      </c>
      <c r="I47" s="90"/>
      <c r="J47" s="88">
        <v>9.528387746162648</v>
      </c>
      <c r="K47" s="117">
        <f>F47+J47</f>
        <v>74.60838774616265</v>
      </c>
      <c r="L47" s="89">
        <v>0.6005312137935094</v>
      </c>
      <c r="M47" s="115">
        <f>K47</f>
        <v>74.60838774616265</v>
      </c>
      <c r="N47" s="114">
        <v>1300</v>
      </c>
      <c r="O47" s="105" t="s">
        <v>29</v>
      </c>
      <c r="P47" s="63">
        <v>89536.02253835712</v>
      </c>
    </row>
    <row r="48" spans="1:16" ht="15">
      <c r="A48" s="111" t="s">
        <v>49</v>
      </c>
      <c r="B48" s="111">
        <v>3</v>
      </c>
      <c r="C48" s="111">
        <v>302</v>
      </c>
      <c r="D48" s="111">
        <v>1</v>
      </c>
      <c r="E48" s="112" t="s">
        <v>25</v>
      </c>
      <c r="F48" s="88">
        <v>70.55</v>
      </c>
      <c r="G48" s="92"/>
      <c r="H48" s="89">
        <v>0.8068480124862627</v>
      </c>
      <c r="I48" s="90"/>
      <c r="J48" s="88">
        <v>10.265456828947013</v>
      </c>
      <c r="K48" s="117">
        <f>F48+J48</f>
        <v>80.815456828947</v>
      </c>
      <c r="L48" s="89">
        <v>0.5607218429666325</v>
      </c>
      <c r="M48" s="115">
        <f>K48+G48</f>
        <v>80.815456828947</v>
      </c>
      <c r="N48" s="114">
        <v>1300</v>
      </c>
      <c r="O48" s="105" t="s">
        <v>29</v>
      </c>
      <c r="P48" s="63" t="s">
        <v>29</v>
      </c>
    </row>
    <row r="49" spans="1:16" ht="15">
      <c r="A49" s="111" t="s">
        <v>50</v>
      </c>
      <c r="B49" s="111">
        <v>3</v>
      </c>
      <c r="C49" s="111">
        <v>303</v>
      </c>
      <c r="D49" s="111">
        <v>2</v>
      </c>
      <c r="E49" s="112" t="s">
        <v>25</v>
      </c>
      <c r="F49" s="88">
        <v>97.73</v>
      </c>
      <c r="G49" s="92"/>
      <c r="H49" s="89">
        <v>1.11331929784563</v>
      </c>
      <c r="I49" s="90"/>
      <c r="J49" s="88">
        <v>14.220313194797898</v>
      </c>
      <c r="K49" s="117">
        <f>F49+J49</f>
        <v>111.9503131947979</v>
      </c>
      <c r="L49" s="89">
        <v>0.755269273973661</v>
      </c>
      <c r="M49" s="115">
        <f>K49+G49</f>
        <v>111.9503131947979</v>
      </c>
      <c r="N49" s="114">
        <v>1300</v>
      </c>
      <c r="O49" s="238">
        <f>M49*N49</f>
        <v>145535.40715323726</v>
      </c>
      <c r="P49" s="63">
        <v>133929.42432757953</v>
      </c>
    </row>
    <row r="50" spans="1:15" ht="15">
      <c r="A50" s="118"/>
      <c r="B50" s="118"/>
      <c r="C50" s="118"/>
      <c r="D50" s="118"/>
      <c r="E50" s="119"/>
      <c r="F50" s="106"/>
      <c r="G50" s="120"/>
      <c r="H50" s="107"/>
      <c r="I50" s="108"/>
      <c r="J50" s="109"/>
      <c r="K50" s="121"/>
      <c r="L50" s="107"/>
      <c r="M50" s="123"/>
      <c r="N50" s="122"/>
      <c r="O50" s="110"/>
    </row>
    <row r="51" spans="1:16" ht="15">
      <c r="A51" s="111" t="s">
        <v>51</v>
      </c>
      <c r="B51" s="111">
        <v>4</v>
      </c>
      <c r="C51" s="111">
        <v>401</v>
      </c>
      <c r="D51" s="111" t="s">
        <v>27</v>
      </c>
      <c r="E51" s="112" t="s">
        <v>28</v>
      </c>
      <c r="F51" s="88">
        <v>50.48</v>
      </c>
      <c r="G51" s="113"/>
      <c r="H51" s="89">
        <v>0.5760614745972344</v>
      </c>
      <c r="I51" s="90"/>
      <c r="J51" s="104">
        <v>7.180776285984763</v>
      </c>
      <c r="K51" s="117">
        <f>F51+J51</f>
        <v>57.66077628598476</v>
      </c>
      <c r="L51" s="89">
        <v>0.28047556154531267</v>
      </c>
      <c r="M51" s="115">
        <f>K51</f>
        <v>57.66077628598476</v>
      </c>
      <c r="N51" s="114">
        <v>1300</v>
      </c>
      <c r="O51" s="105">
        <f>M51*N51</f>
        <v>74959.00917178018</v>
      </c>
      <c r="P51" s="63">
        <v>63374.43154318171</v>
      </c>
    </row>
    <row r="52" spans="1:16" ht="15">
      <c r="A52" s="111" t="s">
        <v>52</v>
      </c>
      <c r="B52" s="111">
        <v>4</v>
      </c>
      <c r="C52" s="111">
        <v>402</v>
      </c>
      <c r="D52" s="111">
        <v>1</v>
      </c>
      <c r="E52" s="112" t="s">
        <v>25</v>
      </c>
      <c r="F52" s="88">
        <v>59.29</v>
      </c>
      <c r="G52" s="92"/>
      <c r="H52" s="89">
        <v>0.6687648313599384</v>
      </c>
      <c r="I52" s="90"/>
      <c r="J52" s="88">
        <v>8.627057907700474</v>
      </c>
      <c r="K52" s="117">
        <f>F52+J52</f>
        <v>67.91705790770047</v>
      </c>
      <c r="L52" s="89">
        <v>0.4445329309695395</v>
      </c>
      <c r="M52" s="115">
        <f>K52</f>
        <v>67.91705790770047</v>
      </c>
      <c r="N52" s="114">
        <v>1300</v>
      </c>
      <c r="O52" s="105" t="s">
        <v>29</v>
      </c>
      <c r="P52" s="63" t="s">
        <v>29</v>
      </c>
    </row>
    <row r="53" spans="1:16" ht="15">
      <c r="A53" s="111" t="s">
        <v>53</v>
      </c>
      <c r="B53" s="111">
        <v>4</v>
      </c>
      <c r="C53" s="111">
        <v>403</v>
      </c>
      <c r="D53" s="111">
        <v>2</v>
      </c>
      <c r="E53" s="112" t="s">
        <v>25</v>
      </c>
      <c r="F53" s="88">
        <v>92.83</v>
      </c>
      <c r="G53" s="113"/>
      <c r="H53" s="89">
        <v>1.098839025528235</v>
      </c>
      <c r="I53" s="90"/>
      <c r="J53" s="88">
        <v>13.507333202425954</v>
      </c>
      <c r="K53" s="117">
        <f>F53+J53</f>
        <v>106.33733320242595</v>
      </c>
      <c r="L53" s="89">
        <v>0.7733739045558853</v>
      </c>
      <c r="M53" s="115">
        <f>K53</f>
        <v>106.33733320242595</v>
      </c>
      <c r="N53" s="114">
        <v>1300</v>
      </c>
      <c r="O53" s="105">
        <f>M53*N53</f>
        <v>138238.53316315374</v>
      </c>
      <c r="P53" s="63">
        <v>127607.8232862187</v>
      </c>
    </row>
    <row r="54" spans="1:15" ht="1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</row>
    <row r="55" spans="1:16" ht="15">
      <c r="A55" s="111" t="s">
        <v>155</v>
      </c>
      <c r="B55" s="111">
        <v>5</v>
      </c>
      <c r="C55" s="111">
        <v>501</v>
      </c>
      <c r="D55" s="111">
        <v>2</v>
      </c>
      <c r="E55" s="112" t="s">
        <v>25</v>
      </c>
      <c r="F55" s="88">
        <v>76.23</v>
      </c>
      <c r="G55" s="92"/>
      <c r="H55" s="89">
        <v>0.837732188243648</v>
      </c>
      <c r="I55" s="90"/>
      <c r="J55" s="88">
        <v>10.436539679609318</v>
      </c>
      <c r="K55" s="117">
        <f>F55+J55</f>
        <v>86.66653967960931</v>
      </c>
      <c r="L55" s="89">
        <v>0.6973738700871637</v>
      </c>
      <c r="M55" s="115">
        <f>K55</f>
        <v>86.66653967960931</v>
      </c>
      <c r="N55" s="114">
        <v>1500</v>
      </c>
      <c r="O55" s="105" t="s">
        <v>29</v>
      </c>
      <c r="P55" s="63" t="s">
        <v>29</v>
      </c>
    </row>
    <row r="56" spans="1:16" ht="15">
      <c r="A56" s="111" t="s">
        <v>54</v>
      </c>
      <c r="B56" s="111">
        <v>5</v>
      </c>
      <c r="C56" s="111">
        <v>502</v>
      </c>
      <c r="D56" s="111">
        <v>1</v>
      </c>
      <c r="E56" s="112" t="s">
        <v>25</v>
      </c>
      <c r="F56" s="88">
        <v>90.37</v>
      </c>
      <c r="G56" s="92"/>
      <c r="H56" s="89">
        <v>0.8104366422901058</v>
      </c>
      <c r="I56" s="90"/>
      <c r="J56" s="88">
        <v>10.104992148351009</v>
      </c>
      <c r="K56" s="117">
        <f>F56+J56</f>
        <v>100.47499214835102</v>
      </c>
      <c r="L56" s="89">
        <v>0.4114076278036405</v>
      </c>
      <c r="M56" s="115">
        <f>K56+G56+G57</f>
        <v>100.47499214835102</v>
      </c>
      <c r="N56" s="114">
        <v>1300</v>
      </c>
      <c r="O56" s="105">
        <f>M56*N56</f>
        <v>130617.48979285633</v>
      </c>
      <c r="P56" s="63">
        <v>102787.29830305009</v>
      </c>
    </row>
    <row r="57" spans="1:15" ht="15">
      <c r="A57" s="199"/>
      <c r="B57" s="199"/>
      <c r="C57" s="199"/>
      <c r="D57" s="199"/>
      <c r="E57" s="200"/>
      <c r="F57" s="34"/>
      <c r="G57" s="91"/>
      <c r="H57" s="206"/>
      <c r="I57" s="207"/>
      <c r="J57" s="206"/>
      <c r="K57" s="206"/>
      <c r="L57" s="206"/>
      <c r="M57" s="96"/>
      <c r="N57" s="97"/>
      <c r="O57" s="73"/>
    </row>
    <row r="58" spans="1:16" ht="15">
      <c r="A58" s="40"/>
      <c r="B58" s="40"/>
      <c r="C58" s="40"/>
      <c r="D58" s="40"/>
      <c r="E58" s="41"/>
      <c r="F58" s="42"/>
      <c r="G58" s="43"/>
      <c r="H58" s="44"/>
      <c r="I58" s="45"/>
      <c r="J58" s="46"/>
      <c r="K58" s="47"/>
      <c r="L58" s="44"/>
      <c r="M58" s="49"/>
      <c r="N58" s="48"/>
      <c r="O58" s="64"/>
      <c r="P58" s="65"/>
    </row>
    <row r="59" spans="1:16" s="50" customFormat="1" ht="15">
      <c r="A59" s="124"/>
      <c r="B59" s="124"/>
      <c r="C59" s="124"/>
      <c r="D59" s="124"/>
      <c r="E59" s="125"/>
      <c r="F59" s="126"/>
      <c r="G59" s="127"/>
      <c r="H59" s="128"/>
      <c r="I59" s="129"/>
      <c r="J59" s="130"/>
      <c r="K59" s="131"/>
      <c r="L59" s="128"/>
      <c r="M59" s="133"/>
      <c r="N59" s="132"/>
      <c r="O59" s="134"/>
      <c r="P59" s="60"/>
    </row>
    <row r="60" spans="1:16" ht="15">
      <c r="A60" s="111" t="s">
        <v>55</v>
      </c>
      <c r="B60" s="111">
        <v>1</v>
      </c>
      <c r="C60" s="111">
        <v>101</v>
      </c>
      <c r="D60" s="111">
        <v>2</v>
      </c>
      <c r="E60" s="112" t="s">
        <v>25</v>
      </c>
      <c r="F60" s="88">
        <v>82.35</v>
      </c>
      <c r="G60" s="88">
        <v>9.42</v>
      </c>
      <c r="H60" s="89">
        <v>0.9940500677489377</v>
      </c>
      <c r="I60" s="90"/>
      <c r="J60" s="88">
        <v>10.931217979713518</v>
      </c>
      <c r="K60" s="117">
        <f>F60+J60</f>
        <v>93.28121797971352</v>
      </c>
      <c r="L60" s="89">
        <v>0.838033549972862</v>
      </c>
      <c r="M60" s="115">
        <f>K60+G60</f>
        <v>102.70121797971352</v>
      </c>
      <c r="N60" s="114">
        <v>1200</v>
      </c>
      <c r="O60" s="105">
        <f>M60*N60</f>
        <v>123241.46157565623</v>
      </c>
      <c r="P60" s="63">
        <v>114577.24020035399</v>
      </c>
    </row>
    <row r="61" spans="1:16" ht="15">
      <c r="A61" s="111" t="s">
        <v>56</v>
      </c>
      <c r="B61" s="111">
        <v>1</v>
      </c>
      <c r="C61" s="111">
        <v>102</v>
      </c>
      <c r="D61" s="111" t="s">
        <v>27</v>
      </c>
      <c r="E61" s="112" t="s">
        <v>28</v>
      </c>
      <c r="F61" s="103">
        <v>37.03</v>
      </c>
      <c r="G61" s="92"/>
      <c r="H61" s="89">
        <v>0.38919382537886144</v>
      </c>
      <c r="I61" s="90"/>
      <c r="J61" s="104">
        <v>4.85141589078875</v>
      </c>
      <c r="K61" s="117">
        <f>F61+J61</f>
        <v>41.88141589078875</v>
      </c>
      <c r="L61" s="89">
        <v>0.33691407743326707</v>
      </c>
      <c r="M61" s="115">
        <f>K61</f>
        <v>41.88141589078875</v>
      </c>
      <c r="N61" s="114">
        <v>1200</v>
      </c>
      <c r="O61" s="105" t="s">
        <v>29</v>
      </c>
      <c r="P61" s="63">
        <v>46069.557479867624</v>
      </c>
    </row>
    <row r="62" spans="1:16" ht="15">
      <c r="A62" s="111" t="s">
        <v>57</v>
      </c>
      <c r="B62" s="111">
        <v>1</v>
      </c>
      <c r="C62" s="111">
        <v>103</v>
      </c>
      <c r="D62" s="111" t="s">
        <v>27</v>
      </c>
      <c r="E62" s="112" t="s">
        <v>28</v>
      </c>
      <c r="F62" s="103">
        <v>37.03</v>
      </c>
      <c r="G62" s="92"/>
      <c r="H62" s="89">
        <v>0.38919382537886144</v>
      </c>
      <c r="I62" s="90"/>
      <c r="J62" s="104">
        <v>4.85141589078875</v>
      </c>
      <c r="K62" s="117">
        <f>F62+J62</f>
        <v>41.88141589078875</v>
      </c>
      <c r="L62" s="89">
        <v>0.33691407743326707</v>
      </c>
      <c r="M62" s="115">
        <f>K62</f>
        <v>41.88141589078875</v>
      </c>
      <c r="N62" s="114">
        <v>1200</v>
      </c>
      <c r="O62" s="105" t="s">
        <v>29</v>
      </c>
      <c r="P62" s="63">
        <v>46069.557479867624</v>
      </c>
    </row>
    <row r="63" spans="1:15" ht="1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4" spans="1:16" ht="15">
      <c r="A64" s="111" t="s">
        <v>58</v>
      </c>
      <c r="B64" s="111">
        <v>2</v>
      </c>
      <c r="C64" s="111">
        <v>201</v>
      </c>
      <c r="D64" s="111">
        <v>2</v>
      </c>
      <c r="E64" s="112" t="s">
        <v>25</v>
      </c>
      <c r="F64" s="88">
        <v>82.29</v>
      </c>
      <c r="G64" s="92"/>
      <c r="H64" s="89">
        <v>0.9767062368839757</v>
      </c>
      <c r="I64" s="90"/>
      <c r="J64" s="104">
        <v>12.16961991778358</v>
      </c>
      <c r="K64" s="117">
        <f>J64+F64</f>
        <v>94.45961991778358</v>
      </c>
      <c r="L64" s="89">
        <v>0.7603442689698213</v>
      </c>
      <c r="M64" s="115">
        <f>K64</f>
        <v>94.45961991778358</v>
      </c>
      <c r="N64" s="114">
        <v>1300</v>
      </c>
      <c r="O64" s="105" t="s">
        <v>29</v>
      </c>
      <c r="P64" s="63">
        <v>113357.91778162603</v>
      </c>
    </row>
    <row r="65" spans="1:16" ht="15">
      <c r="A65" s="111" t="s">
        <v>59</v>
      </c>
      <c r="B65" s="111">
        <v>2</v>
      </c>
      <c r="C65" s="111">
        <v>202</v>
      </c>
      <c r="D65" s="111" t="s">
        <v>27</v>
      </c>
      <c r="E65" s="112" t="s">
        <v>28</v>
      </c>
      <c r="F65" s="88">
        <v>37.51</v>
      </c>
      <c r="G65" s="92"/>
      <c r="H65" s="89">
        <v>0.43198499783556543</v>
      </c>
      <c r="I65" s="90"/>
      <c r="J65" s="104">
        <v>5.197669239496369</v>
      </c>
      <c r="K65" s="117">
        <f>J65+F65</f>
        <v>42.70766923949637</v>
      </c>
      <c r="L65" s="89">
        <v>0.34520928550848906</v>
      </c>
      <c r="M65" s="115">
        <f>K65</f>
        <v>42.70766923949637</v>
      </c>
      <c r="N65" s="114">
        <v>1300</v>
      </c>
      <c r="O65" s="236">
        <f>M65*N65</f>
        <v>55519.97001134528</v>
      </c>
      <c r="P65" s="70" t="s">
        <v>29</v>
      </c>
    </row>
    <row r="66" spans="1:16" ht="15">
      <c r="A66" s="111" t="s">
        <v>60</v>
      </c>
      <c r="B66" s="111">
        <v>2</v>
      </c>
      <c r="C66" s="111">
        <v>203</v>
      </c>
      <c r="D66" s="111" t="s">
        <v>27</v>
      </c>
      <c r="E66" s="112" t="s">
        <v>28</v>
      </c>
      <c r="F66" s="88">
        <v>37.03</v>
      </c>
      <c r="G66" s="92"/>
      <c r="H66" s="89">
        <v>0.42645706397896527</v>
      </c>
      <c r="I66" s="90"/>
      <c r="J66" s="104">
        <v>5.319489811777933</v>
      </c>
      <c r="K66" s="117">
        <f>J66+F66</f>
        <v>42.349489811777936</v>
      </c>
      <c r="L66" s="89">
        <v>0.3407917846542083</v>
      </c>
      <c r="M66" s="115">
        <f>K66</f>
        <v>42.349489811777936</v>
      </c>
      <c r="N66" s="114">
        <v>1300</v>
      </c>
      <c r="O66" s="105" t="s">
        <v>29</v>
      </c>
      <c r="P66" s="63">
        <v>50815.095788313716</v>
      </c>
    </row>
    <row r="67" spans="1:16" ht="15">
      <c r="A67" s="111" t="s">
        <v>61</v>
      </c>
      <c r="B67" s="111">
        <v>2</v>
      </c>
      <c r="C67" s="111">
        <v>204</v>
      </c>
      <c r="D67" s="111">
        <v>1</v>
      </c>
      <c r="E67" s="112" t="s">
        <v>25</v>
      </c>
      <c r="F67" s="88">
        <v>70.96</v>
      </c>
      <c r="G67" s="92"/>
      <c r="H67" s="89">
        <v>0.8338907025177427</v>
      </c>
      <c r="I67" s="90"/>
      <c r="J67" s="104">
        <v>9.832754178476732</v>
      </c>
      <c r="K67" s="117">
        <f>J67+F67</f>
        <v>80.79275417847673</v>
      </c>
      <c r="L67" s="89">
        <v>0.6547894119666169</v>
      </c>
      <c r="M67" s="115">
        <f>K67</f>
        <v>80.79275417847673</v>
      </c>
      <c r="N67" s="114">
        <v>1300</v>
      </c>
      <c r="O67" s="105">
        <f>M67*N67</f>
        <v>105030.58043201975</v>
      </c>
      <c r="P67" s="63">
        <v>97625.6324419456</v>
      </c>
    </row>
    <row r="68" spans="1:15" ht="15">
      <c r="A68" s="118"/>
      <c r="B68" s="118"/>
      <c r="C68" s="118"/>
      <c r="D68" s="118"/>
      <c r="E68" s="119"/>
      <c r="F68" s="106"/>
      <c r="G68" s="120"/>
      <c r="H68" s="107"/>
      <c r="I68" s="108"/>
      <c r="J68" s="109"/>
      <c r="K68" s="121"/>
      <c r="L68" s="107"/>
      <c r="M68" s="123"/>
      <c r="N68" s="122"/>
      <c r="O68" s="110"/>
    </row>
    <row r="69" spans="1:16" ht="15">
      <c r="A69" s="111" t="s">
        <v>62</v>
      </c>
      <c r="B69" s="111">
        <v>3</v>
      </c>
      <c r="C69" s="111">
        <v>301</v>
      </c>
      <c r="D69" s="111">
        <v>2</v>
      </c>
      <c r="E69" s="112" t="s">
        <v>25</v>
      </c>
      <c r="F69" s="88">
        <v>93.62</v>
      </c>
      <c r="G69" s="92"/>
      <c r="H69" s="89">
        <v>1.1111828642250308</v>
      </c>
      <c r="I69" s="90"/>
      <c r="J69" s="88">
        <v>12.972695126676888</v>
      </c>
      <c r="K69" s="117">
        <f>J69+F69</f>
        <v>106.59269512667689</v>
      </c>
      <c r="L69" s="89">
        <v>0.86503135813531</v>
      </c>
      <c r="M69" s="115">
        <f>K69</f>
        <v>106.59269512667689</v>
      </c>
      <c r="N69" s="114">
        <v>1300</v>
      </c>
      <c r="O69" s="238">
        <f>M69*N69</f>
        <v>138570.50366467994</v>
      </c>
      <c r="P69" s="63">
        <v>128965.46679688696</v>
      </c>
    </row>
    <row r="70" spans="1:16" ht="15">
      <c r="A70" s="111" t="s">
        <v>63</v>
      </c>
      <c r="B70" s="111">
        <v>3</v>
      </c>
      <c r="C70" s="111">
        <v>302</v>
      </c>
      <c r="D70" s="111">
        <v>1</v>
      </c>
      <c r="E70" s="112" t="s">
        <v>25</v>
      </c>
      <c r="F70" s="88">
        <v>74.32</v>
      </c>
      <c r="G70" s="92"/>
      <c r="H70" s="89">
        <v>0.8131821033636171</v>
      </c>
      <c r="I70" s="90"/>
      <c r="J70" s="88">
        <v>10.29834118580032</v>
      </c>
      <c r="K70" s="117">
        <f aca="true" t="shared" si="0" ref="K70:K75">J70+F70</f>
        <v>84.61834118580032</v>
      </c>
      <c r="L70" s="89">
        <v>0.5400885156759614</v>
      </c>
      <c r="M70" s="115">
        <f>K70+G70</f>
        <v>84.61834118580032</v>
      </c>
      <c r="N70" s="114">
        <v>1300</v>
      </c>
      <c r="O70" s="105" t="s">
        <v>29</v>
      </c>
      <c r="P70" s="63" t="s">
        <v>29</v>
      </c>
    </row>
    <row r="71" spans="1:16" ht="15">
      <c r="A71" s="124" t="s">
        <v>64</v>
      </c>
      <c r="B71" s="124">
        <v>3</v>
      </c>
      <c r="C71" s="124">
        <v>303</v>
      </c>
      <c r="D71" s="124">
        <v>1</v>
      </c>
      <c r="E71" s="125" t="s">
        <v>25</v>
      </c>
      <c r="F71" s="88">
        <v>70.83</v>
      </c>
      <c r="G71" s="127"/>
      <c r="H71" s="99">
        <v>0.8134429879971555</v>
      </c>
      <c r="I71" s="100"/>
      <c r="J71" s="88">
        <v>9.814740395455283</v>
      </c>
      <c r="K71" s="117">
        <f t="shared" si="0"/>
        <v>80.64474039545529</v>
      </c>
      <c r="L71" s="99">
        <v>0.5457989921502882</v>
      </c>
      <c r="M71" s="133">
        <f>K71+G71</f>
        <v>80.64474039545529</v>
      </c>
      <c r="N71" s="132">
        <v>1300</v>
      </c>
      <c r="O71" s="105" t="s">
        <v>29</v>
      </c>
      <c r="P71" s="63" t="s">
        <v>29</v>
      </c>
    </row>
    <row r="72" spans="1:15" ht="15">
      <c r="A72" s="118"/>
      <c r="B72" s="118"/>
      <c r="C72" s="118"/>
      <c r="D72" s="118"/>
      <c r="E72" s="119"/>
      <c r="F72" s="106"/>
      <c r="G72" s="120"/>
      <c r="H72" s="107"/>
      <c r="I72" s="108"/>
      <c r="J72" s="109"/>
      <c r="K72" s="121"/>
      <c r="L72" s="107"/>
      <c r="M72" s="123"/>
      <c r="N72" s="122"/>
      <c r="O72" s="110"/>
    </row>
    <row r="73" spans="1:16" ht="15">
      <c r="A73" s="111" t="s">
        <v>65</v>
      </c>
      <c r="B73" s="111">
        <v>4</v>
      </c>
      <c r="C73" s="111">
        <v>401</v>
      </c>
      <c r="D73" s="111">
        <v>1</v>
      </c>
      <c r="E73" s="112" t="s">
        <v>25</v>
      </c>
      <c r="F73" s="88">
        <v>88.45</v>
      </c>
      <c r="G73" s="113"/>
      <c r="H73" s="89">
        <v>0.9706788617244301</v>
      </c>
      <c r="I73" s="90"/>
      <c r="J73" s="88">
        <v>12.10098133956709</v>
      </c>
      <c r="K73" s="117">
        <f t="shared" si="0"/>
        <v>100.55098133956709</v>
      </c>
      <c r="L73" s="89">
        <v>0.6353242005573658</v>
      </c>
      <c r="M73" s="115">
        <f>K73+G73</f>
        <v>100.55098133956709</v>
      </c>
      <c r="N73" s="114">
        <v>1500</v>
      </c>
      <c r="O73" s="105">
        <f>M73*1500</f>
        <v>150826.47200935063</v>
      </c>
      <c r="P73" s="63">
        <v>115394.758169458</v>
      </c>
    </row>
    <row r="74" spans="1:16" ht="15">
      <c r="A74" s="111" t="s">
        <v>66</v>
      </c>
      <c r="B74" s="111">
        <v>4</v>
      </c>
      <c r="C74" s="111">
        <v>402</v>
      </c>
      <c r="D74" s="111">
        <v>1</v>
      </c>
      <c r="E74" s="112" t="s">
        <v>25</v>
      </c>
      <c r="F74" s="88">
        <v>56.9</v>
      </c>
      <c r="G74" s="113"/>
      <c r="H74" s="89">
        <v>0.6506838810373086</v>
      </c>
      <c r="I74" s="90"/>
      <c r="J74" s="88">
        <v>8.113079945189051</v>
      </c>
      <c r="K74" s="117">
        <f t="shared" si="0"/>
        <v>65.01307994518905</v>
      </c>
      <c r="L74" s="89">
        <v>0.43672791258770105</v>
      </c>
      <c r="M74" s="115">
        <f>K74+G74</f>
        <v>65.01307994518905</v>
      </c>
      <c r="N74" s="114">
        <v>1300</v>
      </c>
      <c r="O74" s="105" t="s">
        <v>29</v>
      </c>
      <c r="P74" s="63" t="s">
        <v>29</v>
      </c>
    </row>
    <row r="75" spans="1:17" ht="15">
      <c r="A75" s="111" t="s">
        <v>67</v>
      </c>
      <c r="B75" s="111">
        <v>4</v>
      </c>
      <c r="C75" s="111">
        <v>403</v>
      </c>
      <c r="D75" s="111">
        <v>2</v>
      </c>
      <c r="E75" s="112" t="s">
        <v>25</v>
      </c>
      <c r="F75" s="88">
        <v>82.75</v>
      </c>
      <c r="G75" s="88">
        <v>142.43</v>
      </c>
      <c r="H75" s="89">
        <v>1.527801757145177</v>
      </c>
      <c r="I75" s="90"/>
      <c r="J75" s="88">
        <v>13.970812895767228</v>
      </c>
      <c r="K75" s="117">
        <f t="shared" si="0"/>
        <v>96.72081289576722</v>
      </c>
      <c r="L75" s="89">
        <v>0.8213748243230333</v>
      </c>
      <c r="M75" s="115">
        <f>K75+G75</f>
        <v>239.15081289576722</v>
      </c>
      <c r="N75" s="114">
        <v>1300</v>
      </c>
      <c r="O75" s="105" t="s">
        <v>29</v>
      </c>
      <c r="P75" s="78" t="s">
        <v>29</v>
      </c>
      <c r="Q75" s="77"/>
    </row>
    <row r="76" spans="1:15" ht="1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</row>
    <row r="77" spans="1:16" ht="15">
      <c r="A77" s="111" t="s">
        <v>68</v>
      </c>
      <c r="B77" s="111">
        <v>5</v>
      </c>
      <c r="C77" s="111">
        <v>501</v>
      </c>
      <c r="D77" s="111">
        <v>1</v>
      </c>
      <c r="E77" s="112" t="s">
        <v>25</v>
      </c>
      <c r="F77" s="88">
        <v>80.47</v>
      </c>
      <c r="G77" s="113"/>
      <c r="H77" s="89">
        <v>0.845961722472425</v>
      </c>
      <c r="I77" s="90"/>
      <c r="J77" s="104">
        <v>10.500986154920616</v>
      </c>
      <c r="K77" s="117">
        <f>F77+J77</f>
        <v>90.97098615492061</v>
      </c>
      <c r="L77" s="89">
        <v>0.5076386458669078</v>
      </c>
      <c r="M77" s="115">
        <f>K77</f>
        <v>90.97098615492061</v>
      </c>
      <c r="N77" s="114">
        <v>1300</v>
      </c>
      <c r="O77" s="105" t="s">
        <v>29</v>
      </c>
      <c r="P77" s="63" t="s">
        <v>29</v>
      </c>
    </row>
    <row r="78" spans="1:16" ht="15">
      <c r="A78" s="111" t="s">
        <v>69</v>
      </c>
      <c r="B78" s="111">
        <v>5</v>
      </c>
      <c r="C78" s="111">
        <v>502</v>
      </c>
      <c r="D78" s="111">
        <v>1</v>
      </c>
      <c r="E78" s="112" t="s">
        <v>25</v>
      </c>
      <c r="F78" s="88">
        <v>74.13</v>
      </c>
      <c r="G78" s="92"/>
      <c r="H78" s="89">
        <v>0.7494353208056993</v>
      </c>
      <c r="I78" s="90"/>
      <c r="J78" s="104">
        <v>9.341710495264214</v>
      </c>
      <c r="K78" s="117">
        <f>F78+J78</f>
        <v>83.4717104952642</v>
      </c>
      <c r="L78" s="89">
        <v>0.43091481617665905</v>
      </c>
      <c r="M78" s="115">
        <f>K78</f>
        <v>83.4717104952642</v>
      </c>
      <c r="N78" s="114">
        <v>1300</v>
      </c>
      <c r="O78" s="105" t="s">
        <v>29</v>
      </c>
      <c r="P78" s="63" t="s">
        <v>29</v>
      </c>
    </row>
    <row r="79" spans="1:16" ht="15">
      <c r="A79" s="135"/>
      <c r="B79" s="135"/>
      <c r="C79" s="135"/>
      <c r="D79" s="135"/>
      <c r="E79" s="136"/>
      <c r="F79" s="137"/>
      <c r="G79" s="138"/>
      <c r="H79" s="139"/>
      <c r="I79" s="140"/>
      <c r="J79" s="141"/>
      <c r="K79" s="142"/>
      <c r="L79" s="139"/>
      <c r="M79" s="144"/>
      <c r="N79" s="143"/>
      <c r="O79" s="145"/>
      <c r="P79" s="65"/>
    </row>
    <row r="80" spans="1:15" ht="15">
      <c r="A80" s="154"/>
      <c r="B80" s="154"/>
      <c r="C80" s="154"/>
      <c r="D80" s="154"/>
      <c r="E80" s="155"/>
      <c r="F80" s="156"/>
      <c r="G80" s="157"/>
      <c r="H80" s="158"/>
      <c r="I80" s="159"/>
      <c r="J80" s="160"/>
      <c r="K80" s="161"/>
      <c r="L80" s="158"/>
      <c r="M80" s="163"/>
      <c r="N80" s="162"/>
      <c r="O80" s="164"/>
    </row>
    <row r="81" spans="1:16" ht="15">
      <c r="A81" s="111" t="s">
        <v>70</v>
      </c>
      <c r="B81" s="111">
        <v>2</v>
      </c>
      <c r="C81" s="111">
        <v>201</v>
      </c>
      <c r="D81" s="111">
        <v>1</v>
      </c>
      <c r="E81" s="112" t="s">
        <v>25</v>
      </c>
      <c r="F81" s="88">
        <v>65.07</v>
      </c>
      <c r="G81" s="92"/>
      <c r="H81" s="89">
        <v>0.7493805334353569</v>
      </c>
      <c r="I81" s="90"/>
      <c r="J81" s="104">
        <v>4.1464564939802955</v>
      </c>
      <c r="K81" s="117">
        <f>F81+J81</f>
        <v>69.21645649398029</v>
      </c>
      <c r="L81" s="89">
        <v>0.598847459558448</v>
      </c>
      <c r="M81" s="115">
        <f>K81</f>
        <v>69.21645649398029</v>
      </c>
      <c r="N81" s="114">
        <v>1300</v>
      </c>
      <c r="O81" s="105">
        <f>M81*N81</f>
        <v>89981.39344217438</v>
      </c>
      <c r="P81" s="63">
        <v>89293.49940441732</v>
      </c>
    </row>
    <row r="82" spans="1:16" ht="15">
      <c r="A82" s="111" t="s">
        <v>71</v>
      </c>
      <c r="B82" s="111">
        <v>2</v>
      </c>
      <c r="C82" s="111">
        <v>202</v>
      </c>
      <c r="D82" s="111">
        <v>1</v>
      </c>
      <c r="E82" s="112" t="s">
        <v>25</v>
      </c>
      <c r="F82" s="88">
        <v>74.32</v>
      </c>
      <c r="G82" s="92"/>
      <c r="H82" s="89">
        <v>0.7486135326127538</v>
      </c>
      <c r="I82" s="90"/>
      <c r="J82" s="104">
        <v>4.735894369642162</v>
      </c>
      <c r="K82" s="117">
        <f>F82+J82</f>
        <v>79.05589436964216</v>
      </c>
      <c r="L82" s="89">
        <v>0.4807785490917267</v>
      </c>
      <c r="M82" s="115">
        <f>K82+G82</f>
        <v>79.05589436964216</v>
      </c>
      <c r="N82" s="114">
        <v>1500</v>
      </c>
      <c r="O82" s="237">
        <f aca="true" t="shared" si="1" ref="O82:O88">M82*N82</f>
        <v>118583.84155446324</v>
      </c>
      <c r="P82" s="63">
        <v>100382.02633448748</v>
      </c>
    </row>
    <row r="83" spans="1:16" ht="15">
      <c r="A83" s="111" t="s">
        <v>72</v>
      </c>
      <c r="B83" s="111">
        <v>2</v>
      </c>
      <c r="C83" s="111">
        <v>203</v>
      </c>
      <c r="D83" s="111">
        <v>1</v>
      </c>
      <c r="E83" s="112" t="s">
        <v>25</v>
      </c>
      <c r="F83" s="88">
        <v>73.57</v>
      </c>
      <c r="G83" s="92"/>
      <c r="H83" s="89">
        <v>0.7892968224915572</v>
      </c>
      <c r="I83" s="90"/>
      <c r="J83" s="104">
        <v>4.688102109453363</v>
      </c>
      <c r="K83" s="117">
        <f>F83+J83</f>
        <v>78.25810210945336</v>
      </c>
      <c r="L83" s="89">
        <v>0.4682023116877622</v>
      </c>
      <c r="M83" s="115">
        <f>K83+G83</f>
        <v>78.25810210945336</v>
      </c>
      <c r="N83" s="114">
        <v>1500</v>
      </c>
      <c r="O83" s="105">
        <f t="shared" si="1"/>
        <v>117387.15316418004</v>
      </c>
      <c r="P83" s="63">
        <v>93187.58139205695</v>
      </c>
    </row>
    <row r="84" spans="1:16" ht="15">
      <c r="A84" s="111" t="s">
        <v>73</v>
      </c>
      <c r="B84" s="111">
        <v>2</v>
      </c>
      <c r="C84" s="111">
        <v>204</v>
      </c>
      <c r="D84" s="111">
        <v>1</v>
      </c>
      <c r="E84" s="112" t="s">
        <v>25</v>
      </c>
      <c r="F84" s="88">
        <v>86.57</v>
      </c>
      <c r="G84" s="92"/>
      <c r="H84" s="89">
        <v>0.7952301381643082</v>
      </c>
      <c r="I84" s="90"/>
      <c r="J84" s="104">
        <v>5.5165012860592295</v>
      </c>
      <c r="K84" s="117">
        <f>F84+J84</f>
        <v>92.08650128605922</v>
      </c>
      <c r="L84" s="89">
        <v>0.4604948725346654</v>
      </c>
      <c r="M84" s="115">
        <f>K84+G84</f>
        <v>92.08650128605922</v>
      </c>
      <c r="N84" s="114">
        <v>1200</v>
      </c>
      <c r="O84" s="105">
        <f t="shared" si="1"/>
        <v>110503.80154327107</v>
      </c>
      <c r="P84" s="63">
        <v>102558.33402911176</v>
      </c>
    </row>
    <row r="85" spans="1:15" ht="1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</row>
    <row r="86" spans="1:16" ht="15">
      <c r="A86" s="111" t="s">
        <v>74</v>
      </c>
      <c r="B86" s="111">
        <v>3</v>
      </c>
      <c r="C86" s="111">
        <v>301</v>
      </c>
      <c r="D86" s="111">
        <v>1</v>
      </c>
      <c r="E86" s="112" t="s">
        <v>25</v>
      </c>
      <c r="F86" s="88">
        <v>65.38</v>
      </c>
      <c r="G86" s="113"/>
      <c r="H86" s="89">
        <v>0.7141537146931656</v>
      </c>
      <c r="I86" s="90"/>
      <c r="J86" s="104">
        <v>3.9235187469377815</v>
      </c>
      <c r="K86" s="117">
        <f>F86+J86</f>
        <v>69.30351874693778</v>
      </c>
      <c r="L86" s="89">
        <v>0.5040082762205875</v>
      </c>
      <c r="M86" s="115">
        <f>K86+G86</f>
        <v>69.30351874693778</v>
      </c>
      <c r="N86" s="114">
        <v>1300</v>
      </c>
      <c r="O86" s="105">
        <f t="shared" si="1"/>
        <v>90094.57437101912</v>
      </c>
      <c r="P86" s="63">
        <v>88373.5641744616</v>
      </c>
    </row>
    <row r="87" spans="1:16" ht="15">
      <c r="A87" s="111" t="s">
        <v>75</v>
      </c>
      <c r="B87" s="111">
        <v>3</v>
      </c>
      <c r="C87" s="111">
        <v>302</v>
      </c>
      <c r="D87" s="111">
        <v>1</v>
      </c>
      <c r="E87" s="112" t="s">
        <v>25</v>
      </c>
      <c r="F87" s="88">
        <v>49.76</v>
      </c>
      <c r="G87" s="88">
        <v>48.57</v>
      </c>
      <c r="H87" s="89">
        <v>0.8116318786326885</v>
      </c>
      <c r="I87" s="90"/>
      <c r="J87" s="104">
        <v>3.5452858567562995</v>
      </c>
      <c r="K87" s="117">
        <f>F87+J87</f>
        <v>53.3052858567563</v>
      </c>
      <c r="L87" s="89">
        <v>0.4827737262829166</v>
      </c>
      <c r="M87" s="115">
        <f>K87+G87</f>
        <v>101.8752858567563</v>
      </c>
      <c r="N87" s="114">
        <v>1300</v>
      </c>
      <c r="O87" s="237">
        <f t="shared" si="1"/>
        <v>132437.8716137832</v>
      </c>
      <c r="P87" s="63">
        <v>130136.67707154292</v>
      </c>
    </row>
    <row r="88" spans="1:16" ht="15">
      <c r="A88" s="111" t="s">
        <v>76</v>
      </c>
      <c r="B88" s="111">
        <v>3</v>
      </c>
      <c r="C88" s="111">
        <v>303</v>
      </c>
      <c r="D88" s="111" t="s">
        <v>27</v>
      </c>
      <c r="E88" s="112" t="s">
        <v>28</v>
      </c>
      <c r="F88" s="88">
        <v>47.11</v>
      </c>
      <c r="G88" s="92"/>
      <c r="H88" s="89">
        <v>0.4804141808979458</v>
      </c>
      <c r="I88" s="90"/>
      <c r="J88" s="88">
        <v>2.8271178979540976</v>
      </c>
      <c r="K88" s="117">
        <f>F88+J88</f>
        <v>49.937117897954096</v>
      </c>
      <c r="L88" s="89">
        <v>0.2610767300091692</v>
      </c>
      <c r="M88" s="115">
        <f>K88</f>
        <v>49.937117897954096</v>
      </c>
      <c r="N88" s="114">
        <v>1300</v>
      </c>
      <c r="O88" s="105">
        <f t="shared" si="1"/>
        <v>64918.253267340326</v>
      </c>
      <c r="P88" s="63">
        <v>58885.20545153739</v>
      </c>
    </row>
    <row r="89" spans="1:14" ht="15.75" thickBo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6" ht="15.75">
      <c r="A90" s="4" t="s">
        <v>77</v>
      </c>
      <c r="B90" s="4"/>
      <c r="C90" s="4" t="s">
        <v>2</v>
      </c>
      <c r="D90" s="4"/>
      <c r="E90" s="4" t="s">
        <v>3</v>
      </c>
      <c r="F90" s="4" t="s">
        <v>4</v>
      </c>
      <c r="G90" s="4" t="s">
        <v>5</v>
      </c>
      <c r="H90" s="6"/>
      <c r="I90" s="51" t="s">
        <v>6</v>
      </c>
      <c r="J90" s="52" t="s">
        <v>7</v>
      </c>
      <c r="K90" s="53" t="s">
        <v>78</v>
      </c>
      <c r="L90" s="10" t="s">
        <v>9</v>
      </c>
      <c r="M90" s="12" t="s">
        <v>11</v>
      </c>
      <c r="N90" s="11" t="s">
        <v>10</v>
      </c>
      <c r="O90" s="61" t="s">
        <v>10</v>
      </c>
      <c r="P90" s="67" t="s">
        <v>146</v>
      </c>
    </row>
    <row r="91" spans="1:16" ht="15.75">
      <c r="A91" s="15"/>
      <c r="B91" s="15" t="s">
        <v>79</v>
      </c>
      <c r="C91" s="15" t="s">
        <v>13</v>
      </c>
      <c r="D91" s="15" t="s">
        <v>14</v>
      </c>
      <c r="E91" s="15"/>
      <c r="F91" s="15" t="s">
        <v>15</v>
      </c>
      <c r="G91" s="15"/>
      <c r="H91" s="16"/>
      <c r="I91" s="54"/>
      <c r="J91" s="55"/>
      <c r="K91" s="15" t="s">
        <v>16</v>
      </c>
      <c r="L91" s="19" t="s">
        <v>17</v>
      </c>
      <c r="M91" s="208"/>
      <c r="N91" s="209" t="s">
        <v>18</v>
      </c>
      <c r="O91" s="66"/>
      <c r="P91" s="68" t="s">
        <v>145</v>
      </c>
    </row>
    <row r="92" spans="1:16" ht="16.5" thickBot="1">
      <c r="A92" s="22"/>
      <c r="B92" s="22"/>
      <c r="C92" s="22"/>
      <c r="D92" s="22"/>
      <c r="E92" s="22"/>
      <c r="F92" s="22" t="s">
        <v>19</v>
      </c>
      <c r="G92" s="22" t="s">
        <v>19</v>
      </c>
      <c r="H92" s="24"/>
      <c r="I92" s="56" t="s">
        <v>19</v>
      </c>
      <c r="J92" s="22" t="s">
        <v>19</v>
      </c>
      <c r="K92" s="57" t="s">
        <v>7</v>
      </c>
      <c r="L92" s="19" t="s">
        <v>20</v>
      </c>
      <c r="M92" s="210" t="s">
        <v>21</v>
      </c>
      <c r="N92" s="211"/>
      <c r="O92" s="62"/>
      <c r="P92" s="69"/>
    </row>
    <row r="93" spans="1:15" ht="15">
      <c r="A93" s="118"/>
      <c r="B93" s="118"/>
      <c r="C93" s="118"/>
      <c r="D93" s="118"/>
      <c r="E93" s="146" t="s">
        <v>80</v>
      </c>
      <c r="F93" s="147"/>
      <c r="G93" s="120"/>
      <c r="H93" s="116"/>
      <c r="I93" s="212"/>
      <c r="J93" s="116"/>
      <c r="K93" s="116"/>
      <c r="L93" s="116"/>
      <c r="M93" s="213"/>
      <c r="N93" s="214"/>
      <c r="O93" s="148"/>
    </row>
    <row r="94" spans="1:16" ht="15">
      <c r="A94" s="111" t="s">
        <v>81</v>
      </c>
      <c r="B94" s="111">
        <v>1</v>
      </c>
      <c r="C94" s="111">
        <v>101</v>
      </c>
      <c r="D94" s="111" t="s">
        <v>27</v>
      </c>
      <c r="E94" s="112" t="s">
        <v>28</v>
      </c>
      <c r="F94" s="88">
        <v>46.25</v>
      </c>
      <c r="G94" s="92"/>
      <c r="H94" s="89">
        <v>0.4860981480899903</v>
      </c>
      <c r="I94" s="90"/>
      <c r="J94" s="88">
        <v>6.06</v>
      </c>
      <c r="K94" s="117">
        <f>F94+J94</f>
        <v>52.31</v>
      </c>
      <c r="L94" s="89">
        <v>0.4208014064620201</v>
      </c>
      <c r="M94" s="115">
        <f>K94+I94</f>
        <v>52.31</v>
      </c>
      <c r="N94" s="114">
        <v>1200</v>
      </c>
      <c r="O94" s="105" t="s">
        <v>29</v>
      </c>
      <c r="P94" s="63">
        <v>57540.29255857082</v>
      </c>
    </row>
    <row r="95" spans="1:16" ht="15">
      <c r="A95" s="111" t="s">
        <v>82</v>
      </c>
      <c r="B95" s="111">
        <v>1</v>
      </c>
      <c r="C95" s="111">
        <v>102</v>
      </c>
      <c r="D95" s="111" t="s">
        <v>27</v>
      </c>
      <c r="E95" s="112" t="s">
        <v>28</v>
      </c>
      <c r="F95" s="88">
        <v>30.19</v>
      </c>
      <c r="G95" s="88">
        <v>8.64</v>
      </c>
      <c r="H95" s="89">
        <v>0.40811223979101235</v>
      </c>
      <c r="I95" s="90"/>
      <c r="J95" s="88">
        <v>2.69</v>
      </c>
      <c r="K95" s="117">
        <f>F95+J95</f>
        <v>32.88</v>
      </c>
      <c r="L95" s="89">
        <v>0.3532912132523295</v>
      </c>
      <c r="M95" s="115">
        <f>K95+G95</f>
        <v>41.52</v>
      </c>
      <c r="N95" s="114">
        <v>1200</v>
      </c>
      <c r="O95" s="105" t="s">
        <v>29</v>
      </c>
      <c r="P95" s="63" t="s">
        <v>29</v>
      </c>
    </row>
    <row r="96" spans="1:16" ht="15">
      <c r="A96" s="111" t="s">
        <v>83</v>
      </c>
      <c r="B96" s="111">
        <v>1</v>
      </c>
      <c r="C96" s="111">
        <v>103</v>
      </c>
      <c r="D96" s="111" t="s">
        <v>27</v>
      </c>
      <c r="E96" s="112" t="s">
        <v>28</v>
      </c>
      <c r="F96" s="103">
        <v>66.2</v>
      </c>
      <c r="G96" s="92"/>
      <c r="H96" s="89">
        <v>0.5288747851219096</v>
      </c>
      <c r="I96" s="90"/>
      <c r="J96" s="88">
        <v>8.67</v>
      </c>
      <c r="K96" s="117">
        <f>F96+J96</f>
        <v>74.87</v>
      </c>
      <c r="L96" s="89">
        <v>0.4578319302306779</v>
      </c>
      <c r="M96" s="115">
        <f>K96+I96</f>
        <v>74.87</v>
      </c>
      <c r="N96" s="114">
        <v>1200</v>
      </c>
      <c r="O96" s="105" t="s">
        <v>29</v>
      </c>
      <c r="P96" s="63">
        <v>82360.37551086248</v>
      </c>
    </row>
    <row r="97" spans="1:15" ht="15">
      <c r="A97" s="118"/>
      <c r="B97" s="118"/>
      <c r="C97" s="118"/>
      <c r="D97" s="118"/>
      <c r="E97" s="119"/>
      <c r="F97" s="106"/>
      <c r="G97" s="120"/>
      <c r="H97" s="107"/>
      <c r="I97" s="108"/>
      <c r="J97" s="109"/>
      <c r="K97" s="121"/>
      <c r="L97" s="107"/>
      <c r="M97" s="123"/>
      <c r="N97" s="122"/>
      <c r="O97" s="110"/>
    </row>
    <row r="98" spans="1:16" ht="15">
      <c r="A98" s="111" t="s">
        <v>84</v>
      </c>
      <c r="B98" s="111">
        <v>2</v>
      </c>
      <c r="C98" s="111">
        <v>201</v>
      </c>
      <c r="D98" s="111">
        <v>2</v>
      </c>
      <c r="E98" s="112" t="s">
        <v>25</v>
      </c>
      <c r="F98" s="88">
        <v>85.26</v>
      </c>
      <c r="G98" s="92"/>
      <c r="H98" s="89">
        <v>1.0119573916238638</v>
      </c>
      <c r="I98" s="90"/>
      <c r="J98" s="88">
        <v>12.61</v>
      </c>
      <c r="K98" s="117">
        <f>F98+J98</f>
        <v>97.87</v>
      </c>
      <c r="L98" s="89">
        <v>0.7877865156442697</v>
      </c>
      <c r="M98" s="115">
        <f>K98</f>
        <v>97.87</v>
      </c>
      <c r="N98" s="114">
        <v>1300</v>
      </c>
      <c r="O98" s="105" t="s">
        <v>29</v>
      </c>
      <c r="P98" s="63">
        <v>117449.21703805366</v>
      </c>
    </row>
    <row r="99" spans="1:16" ht="15">
      <c r="A99" s="111" t="s">
        <v>85</v>
      </c>
      <c r="B99" s="111">
        <v>2</v>
      </c>
      <c r="C99" s="111">
        <v>202</v>
      </c>
      <c r="D99" s="111" t="s">
        <v>27</v>
      </c>
      <c r="E99" s="112" t="s">
        <v>28</v>
      </c>
      <c r="F99" s="88">
        <v>37.45</v>
      </c>
      <c r="G99" s="92"/>
      <c r="H99" s="89">
        <v>0.4312940061034904</v>
      </c>
      <c r="I99" s="90"/>
      <c r="J99" s="88">
        <v>3.25</v>
      </c>
      <c r="K99" s="117">
        <f>F99+J99</f>
        <v>40.7</v>
      </c>
      <c r="L99" s="89">
        <v>0.344657097901704</v>
      </c>
      <c r="M99" s="115">
        <f>K99</f>
        <v>40.7</v>
      </c>
      <c r="N99" s="114">
        <v>1500</v>
      </c>
      <c r="O99" s="236">
        <f>M99*N99</f>
        <v>61050.00000000001</v>
      </c>
      <c r="P99" s="63" t="s">
        <v>29</v>
      </c>
    </row>
    <row r="100" spans="1:16" ht="15">
      <c r="A100" s="111" t="s">
        <v>86</v>
      </c>
      <c r="B100" s="111">
        <v>2</v>
      </c>
      <c r="C100" s="111">
        <v>203</v>
      </c>
      <c r="D100" s="111" t="s">
        <v>27</v>
      </c>
      <c r="E100" s="112" t="s">
        <v>28</v>
      </c>
      <c r="F100" s="88">
        <v>36.67</v>
      </c>
      <c r="G100" s="92"/>
      <c r="H100" s="89">
        <v>0.4223111135865152</v>
      </c>
      <c r="I100" s="90"/>
      <c r="J100" s="88">
        <v>5.26</v>
      </c>
      <c r="K100" s="117">
        <f>F100+J100</f>
        <v>41.93</v>
      </c>
      <c r="L100" s="89">
        <v>0.3374786590134976</v>
      </c>
      <c r="M100" s="115">
        <f>K100</f>
        <v>41.93</v>
      </c>
      <c r="N100" s="114">
        <v>1300</v>
      </c>
      <c r="O100" s="105" t="s">
        <v>29</v>
      </c>
      <c r="P100" s="63" t="s">
        <v>29</v>
      </c>
    </row>
    <row r="101" spans="1:16" ht="15">
      <c r="A101" s="111" t="s">
        <v>87</v>
      </c>
      <c r="B101" s="111">
        <v>2</v>
      </c>
      <c r="C101" s="111">
        <v>204</v>
      </c>
      <c r="D101" s="111">
        <v>1</v>
      </c>
      <c r="E101" s="112" t="s">
        <v>25</v>
      </c>
      <c r="F101" s="88">
        <v>63.68</v>
      </c>
      <c r="G101" s="92"/>
      <c r="H101" s="89">
        <v>0.7483393452132167</v>
      </c>
      <c r="I101" s="90"/>
      <c r="J101" s="88">
        <v>9.33</v>
      </c>
      <c r="K101" s="117">
        <f>F101+J101</f>
        <v>73.01</v>
      </c>
      <c r="L101" s="89">
        <v>0.5876125951808647</v>
      </c>
      <c r="M101" s="115">
        <f>K101</f>
        <v>73.01</v>
      </c>
      <c r="N101" s="114">
        <v>1300</v>
      </c>
      <c r="O101" s="105" t="s">
        <v>29</v>
      </c>
      <c r="P101" s="63" t="s">
        <v>29</v>
      </c>
    </row>
    <row r="102" spans="1:15" ht="15">
      <c r="A102" s="118"/>
      <c r="B102" s="118"/>
      <c r="C102" s="118"/>
      <c r="D102" s="118"/>
      <c r="E102" s="119"/>
      <c r="F102" s="106"/>
      <c r="G102" s="120"/>
      <c r="H102" s="107"/>
      <c r="I102" s="108"/>
      <c r="J102" s="109"/>
      <c r="K102" s="121"/>
      <c r="L102" s="107"/>
      <c r="M102" s="123"/>
      <c r="N102" s="122"/>
      <c r="O102" s="110"/>
    </row>
    <row r="103" spans="1:16" ht="15">
      <c r="A103" s="111" t="s">
        <v>88</v>
      </c>
      <c r="B103" s="111">
        <v>3</v>
      </c>
      <c r="C103" s="111">
        <v>301</v>
      </c>
      <c r="D103" s="111">
        <v>2</v>
      </c>
      <c r="E103" s="112" t="s">
        <v>25</v>
      </c>
      <c r="F103" s="88">
        <v>88.41</v>
      </c>
      <c r="G103" s="92"/>
      <c r="H103" s="89">
        <v>1.0493449799843515</v>
      </c>
      <c r="I103" s="90"/>
      <c r="J103" s="88">
        <v>7.68</v>
      </c>
      <c r="K103" s="117">
        <f>F103+J103</f>
        <v>96.09</v>
      </c>
      <c r="L103" s="89">
        <v>0.8168919287838363</v>
      </c>
      <c r="M103" s="115">
        <f>K103</f>
        <v>96.09</v>
      </c>
      <c r="N103" s="114">
        <v>1300</v>
      </c>
      <c r="O103" s="105">
        <f>M103*N103</f>
        <v>124917</v>
      </c>
      <c r="P103" s="63">
        <v>121788.47382517386</v>
      </c>
    </row>
    <row r="104" spans="1:16" ht="15">
      <c r="A104" s="111" t="s">
        <v>89</v>
      </c>
      <c r="B104" s="111">
        <v>3</v>
      </c>
      <c r="C104" s="111">
        <v>302</v>
      </c>
      <c r="D104" s="111">
        <v>1</v>
      </c>
      <c r="E104" s="112" t="s">
        <v>25</v>
      </c>
      <c r="F104" s="88">
        <v>73.96</v>
      </c>
      <c r="G104" s="92"/>
      <c r="H104" s="89">
        <v>0.8334511941711509</v>
      </c>
      <c r="I104" s="90"/>
      <c r="J104" s="88">
        <v>6.42</v>
      </c>
      <c r="K104" s="117">
        <f>F104+J104</f>
        <v>80.38</v>
      </c>
      <c r="L104" s="89">
        <v>0.5732559564037805</v>
      </c>
      <c r="M104" s="115">
        <f>K104+G104</f>
        <v>80.38</v>
      </c>
      <c r="N104" s="114">
        <v>1300</v>
      </c>
      <c r="O104" s="105" t="s">
        <v>29</v>
      </c>
      <c r="P104" s="63" t="s">
        <v>29</v>
      </c>
    </row>
    <row r="105" spans="1:16" ht="15">
      <c r="A105" s="111" t="s">
        <v>90</v>
      </c>
      <c r="B105" s="111">
        <v>3</v>
      </c>
      <c r="C105" s="111">
        <v>303</v>
      </c>
      <c r="D105" s="111">
        <v>1</v>
      </c>
      <c r="E105" s="112" t="s">
        <v>25</v>
      </c>
      <c r="F105" s="88">
        <v>70.97</v>
      </c>
      <c r="G105" s="92"/>
      <c r="H105" s="89">
        <v>0.834008218118436</v>
      </c>
      <c r="I105" s="90"/>
      <c r="J105" s="88">
        <v>10.4</v>
      </c>
      <c r="K105" s="117">
        <f>F105+J105</f>
        <v>81.37</v>
      </c>
      <c r="L105" s="89">
        <v>0.6548816878138501</v>
      </c>
      <c r="M105" s="115">
        <f>K105</f>
        <v>81.37</v>
      </c>
      <c r="N105" s="114">
        <v>1300</v>
      </c>
      <c r="O105" s="105" t="s">
        <v>29</v>
      </c>
      <c r="P105" s="63" t="s">
        <v>29</v>
      </c>
    </row>
    <row r="106" spans="1:15" ht="15">
      <c r="A106" s="215"/>
      <c r="B106" s="215"/>
      <c r="C106" s="215"/>
      <c r="D106" s="215"/>
      <c r="E106" s="216"/>
      <c r="F106" s="149"/>
      <c r="G106" s="217"/>
      <c r="H106" s="150"/>
      <c r="I106" s="151"/>
      <c r="J106" s="152"/>
      <c r="K106" s="218"/>
      <c r="L106" s="150"/>
      <c r="M106" s="219"/>
      <c r="N106" s="220"/>
      <c r="O106" s="153"/>
    </row>
    <row r="107" spans="1:16" ht="15">
      <c r="A107" s="111" t="s">
        <v>91</v>
      </c>
      <c r="B107" s="111">
        <v>4</v>
      </c>
      <c r="C107" s="111">
        <v>401</v>
      </c>
      <c r="D107" s="111">
        <v>2</v>
      </c>
      <c r="E107" s="112" t="s">
        <v>25</v>
      </c>
      <c r="F107" s="88">
        <v>140.01</v>
      </c>
      <c r="G107" s="92"/>
      <c r="H107" s="89">
        <v>1.0626879522912336</v>
      </c>
      <c r="I107" s="90"/>
      <c r="J107" s="88">
        <v>13.25</v>
      </c>
      <c r="K107" s="117">
        <f>F107+J107</f>
        <v>153.26</v>
      </c>
      <c r="L107" s="89">
        <v>0.5601292590331017</v>
      </c>
      <c r="M107" s="115">
        <f>K107</f>
        <v>153.26</v>
      </c>
      <c r="N107" s="114">
        <v>1300</v>
      </c>
      <c r="O107" s="105" t="s">
        <v>29</v>
      </c>
      <c r="P107" s="63">
        <v>150675.56273021453</v>
      </c>
    </row>
    <row r="108" spans="1:16" ht="15">
      <c r="A108" s="111" t="s">
        <v>92</v>
      </c>
      <c r="B108" s="111">
        <v>4</v>
      </c>
      <c r="C108" s="111">
        <v>402</v>
      </c>
      <c r="D108" s="111">
        <v>1</v>
      </c>
      <c r="E108" s="112" t="s">
        <v>25</v>
      </c>
      <c r="F108" s="88">
        <v>63.98</v>
      </c>
      <c r="G108" s="113"/>
      <c r="H108" s="89">
        <v>0.6266331153809099</v>
      </c>
      <c r="I108" s="90"/>
      <c r="J108" s="88">
        <v>7.81</v>
      </c>
      <c r="K108" s="117">
        <f>F108+J108</f>
        <v>71.78999999999999</v>
      </c>
      <c r="L108" s="89">
        <v>0.4836940978763156</v>
      </c>
      <c r="M108" s="115">
        <f>K108</f>
        <v>71.78999999999999</v>
      </c>
      <c r="N108" s="114">
        <v>1300</v>
      </c>
      <c r="O108" s="105" t="s">
        <v>29</v>
      </c>
      <c r="P108" s="63" t="s">
        <v>29</v>
      </c>
    </row>
    <row r="109" spans="1:16" ht="15">
      <c r="A109" s="40"/>
      <c r="B109" s="40"/>
      <c r="C109" s="40"/>
      <c r="D109" s="40"/>
      <c r="E109" s="41"/>
      <c r="F109" s="42"/>
      <c r="G109" s="43"/>
      <c r="H109" s="44"/>
      <c r="I109" s="45"/>
      <c r="J109" s="46"/>
      <c r="K109" s="47"/>
      <c r="L109" s="44"/>
      <c r="M109" s="49"/>
      <c r="N109" s="48"/>
      <c r="O109" s="64"/>
      <c r="P109" s="65"/>
    </row>
    <row r="110" spans="1:15" ht="15">
      <c r="A110" s="202"/>
      <c r="B110" s="202"/>
      <c r="C110" s="202"/>
      <c r="D110" s="202"/>
      <c r="E110" s="203"/>
      <c r="F110" s="35"/>
      <c r="G110" s="93"/>
      <c r="H110" s="36"/>
      <c r="I110" s="37"/>
      <c r="J110" s="38"/>
      <c r="K110" s="204"/>
      <c r="L110" s="36"/>
      <c r="M110" s="94"/>
      <c r="N110" s="95"/>
      <c r="O110" s="72"/>
    </row>
    <row r="111" spans="1:16" ht="15">
      <c r="A111" s="111" t="s">
        <v>93</v>
      </c>
      <c r="B111" s="111">
        <v>1</v>
      </c>
      <c r="C111" s="111">
        <v>101</v>
      </c>
      <c r="D111" s="111">
        <v>1</v>
      </c>
      <c r="E111" s="112" t="s">
        <v>25</v>
      </c>
      <c r="F111" s="88">
        <v>73.15</v>
      </c>
      <c r="G111" s="92"/>
      <c r="H111" s="89"/>
      <c r="I111" s="90"/>
      <c r="J111" s="88">
        <v>9.78</v>
      </c>
      <c r="K111" s="117">
        <f>F111+J111</f>
        <v>82.93</v>
      </c>
      <c r="L111" s="89">
        <v>0.6671813724395365</v>
      </c>
      <c r="M111" s="115">
        <f>K111+I111</f>
        <v>82.93</v>
      </c>
      <c r="N111" s="114">
        <v>1200</v>
      </c>
      <c r="O111" s="105" t="s">
        <v>29</v>
      </c>
      <c r="P111" s="70" t="s">
        <v>29</v>
      </c>
    </row>
    <row r="112" spans="1:16" ht="15">
      <c r="A112" s="111" t="s">
        <v>94</v>
      </c>
      <c r="B112" s="111">
        <v>1</v>
      </c>
      <c r="C112" s="111">
        <v>102</v>
      </c>
      <c r="D112" s="111" t="s">
        <v>27</v>
      </c>
      <c r="E112" s="112" t="s">
        <v>28</v>
      </c>
      <c r="F112" s="88">
        <v>37.03</v>
      </c>
      <c r="G112" s="92"/>
      <c r="H112" s="89"/>
      <c r="I112" s="90"/>
      <c r="J112" s="88">
        <v>4.85</v>
      </c>
      <c r="K112" s="117">
        <f>F112+J112</f>
        <v>41.88</v>
      </c>
      <c r="L112" s="89">
        <v>0.33691407743326707</v>
      </c>
      <c r="M112" s="115">
        <f>K112+I112</f>
        <v>41.88</v>
      </c>
      <c r="N112" s="114">
        <v>1200</v>
      </c>
      <c r="O112" s="105" t="s">
        <v>29</v>
      </c>
      <c r="P112" s="70" t="s">
        <v>29</v>
      </c>
    </row>
    <row r="113" spans="1:16" ht="15">
      <c r="A113" s="111" t="s">
        <v>95</v>
      </c>
      <c r="B113" s="111">
        <v>1</v>
      </c>
      <c r="C113" s="111">
        <v>103</v>
      </c>
      <c r="D113" s="111" t="s">
        <v>27</v>
      </c>
      <c r="E113" s="112" t="s">
        <v>28</v>
      </c>
      <c r="F113" s="88">
        <v>37.51</v>
      </c>
      <c r="G113" s="92"/>
      <c r="H113" s="89"/>
      <c r="I113" s="90"/>
      <c r="J113" s="88">
        <v>4.91</v>
      </c>
      <c r="K113" s="117">
        <f>F113+J113</f>
        <v>42.42</v>
      </c>
      <c r="L113" s="89">
        <v>0.34128131365168374</v>
      </c>
      <c r="M113" s="115">
        <f>K113+I113</f>
        <v>42.42</v>
      </c>
      <c r="N113" s="114">
        <v>1200</v>
      </c>
      <c r="O113" s="105" t="s">
        <v>29</v>
      </c>
      <c r="P113" s="70" t="s">
        <v>29</v>
      </c>
    </row>
    <row r="114" spans="1:16" ht="15">
      <c r="A114" s="111" t="s">
        <v>96</v>
      </c>
      <c r="B114" s="111">
        <v>1</v>
      </c>
      <c r="C114" s="111">
        <v>104</v>
      </c>
      <c r="D114" s="111">
        <v>2</v>
      </c>
      <c r="E114" s="112" t="s">
        <v>25</v>
      </c>
      <c r="F114" s="88">
        <v>75.96</v>
      </c>
      <c r="G114" s="88">
        <v>14.82</v>
      </c>
      <c r="H114" s="89"/>
      <c r="I114" s="90"/>
      <c r="J114" s="88">
        <v>8.43</v>
      </c>
      <c r="K114" s="117">
        <f>F114+J114</f>
        <v>84.38999999999999</v>
      </c>
      <c r="L114" s="89">
        <v>0.7076469513659592</v>
      </c>
      <c r="M114" s="115">
        <f>K114+G114</f>
        <v>99.20999999999998</v>
      </c>
      <c r="N114" s="114">
        <v>1200</v>
      </c>
      <c r="O114" s="105">
        <f>M114*N114</f>
        <v>119051.99999999997</v>
      </c>
      <c r="P114" s="63">
        <v>111296.25146022973</v>
      </c>
    </row>
    <row r="115" spans="1:15" ht="1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1:16" ht="15">
      <c r="A116" s="111" t="s">
        <v>97</v>
      </c>
      <c r="B116" s="111">
        <v>2</v>
      </c>
      <c r="C116" s="111">
        <v>201</v>
      </c>
      <c r="D116" s="111">
        <v>1</v>
      </c>
      <c r="E116" s="112" t="s">
        <v>25</v>
      </c>
      <c r="F116" s="88">
        <v>69.06</v>
      </c>
      <c r="G116" s="92"/>
      <c r="H116" s="89">
        <v>0.8115627383860671</v>
      </c>
      <c r="I116" s="90"/>
      <c r="J116" s="88">
        <v>7.85</v>
      </c>
      <c r="K116" s="117">
        <f>F116+J116</f>
        <v>76.91</v>
      </c>
      <c r="L116" s="89">
        <v>0.6372570009923135</v>
      </c>
      <c r="M116" s="115">
        <f>K116</f>
        <v>76.91</v>
      </c>
      <c r="N116" s="114">
        <v>1500</v>
      </c>
      <c r="O116" s="105">
        <f>K116*N116</f>
        <v>115365</v>
      </c>
      <c r="P116" s="63">
        <v>95011.64284724866</v>
      </c>
    </row>
    <row r="117" spans="1:16" ht="15">
      <c r="A117" s="111" t="s">
        <v>98</v>
      </c>
      <c r="B117" s="111">
        <v>2</v>
      </c>
      <c r="C117" s="111">
        <v>202</v>
      </c>
      <c r="D117" s="111" t="s">
        <v>27</v>
      </c>
      <c r="E117" s="112" t="s">
        <v>28</v>
      </c>
      <c r="F117" s="88">
        <v>33.43</v>
      </c>
      <c r="G117" s="92"/>
      <c r="H117" s="89">
        <v>0.38499756005446417</v>
      </c>
      <c r="I117" s="90"/>
      <c r="J117" s="88">
        <v>3.8</v>
      </c>
      <c r="K117" s="117">
        <f aca="true" t="shared" si="2" ref="K117:K123">F117+J117</f>
        <v>37.23</v>
      </c>
      <c r="L117" s="89">
        <v>0.3076605282471019</v>
      </c>
      <c r="M117" s="115">
        <f>K117</f>
        <v>37.23</v>
      </c>
      <c r="N117" s="114">
        <v>1500</v>
      </c>
      <c r="O117" s="236">
        <f>K117*N117</f>
        <v>55844.99999999999</v>
      </c>
      <c r="P117" s="63" t="s">
        <v>29</v>
      </c>
    </row>
    <row r="118" spans="1:16" ht="15">
      <c r="A118" s="111" t="s">
        <v>99</v>
      </c>
      <c r="B118" s="111">
        <v>2</v>
      </c>
      <c r="C118" s="111">
        <v>203</v>
      </c>
      <c r="D118" s="111" t="s">
        <v>27</v>
      </c>
      <c r="E118" s="112" t="s">
        <v>28</v>
      </c>
      <c r="F118" s="88">
        <v>33.79</v>
      </c>
      <c r="G118" s="92"/>
      <c r="H118" s="89">
        <v>0.3891435104469143</v>
      </c>
      <c r="I118" s="90"/>
      <c r="J118" s="88">
        <v>4.85</v>
      </c>
      <c r="K118" s="117">
        <f t="shared" si="2"/>
        <v>38.64</v>
      </c>
      <c r="L118" s="89">
        <v>0.3109736538878125</v>
      </c>
      <c r="M118" s="115">
        <f>K118</f>
        <v>38.64</v>
      </c>
      <c r="N118" s="114">
        <v>1300</v>
      </c>
      <c r="O118" s="105" t="s">
        <v>29</v>
      </c>
      <c r="P118" s="63" t="s">
        <v>29</v>
      </c>
    </row>
    <row r="119" spans="1:16" ht="15">
      <c r="A119" s="111" t="s">
        <v>100</v>
      </c>
      <c r="B119" s="111">
        <v>2</v>
      </c>
      <c r="C119" s="111">
        <v>204</v>
      </c>
      <c r="D119" s="111">
        <v>2</v>
      </c>
      <c r="E119" s="112" t="s">
        <v>25</v>
      </c>
      <c r="F119" s="88">
        <v>80.72</v>
      </c>
      <c r="G119" s="92"/>
      <c r="H119" s="89">
        <v>0.9580717880820819</v>
      </c>
      <c r="I119" s="90"/>
      <c r="J119" s="88">
        <v>9.17</v>
      </c>
      <c r="K119" s="117">
        <f t="shared" si="2"/>
        <v>89.89</v>
      </c>
      <c r="L119" s="89">
        <v>0.7458377614685134</v>
      </c>
      <c r="M119" s="115">
        <f>K119</f>
        <v>89.89</v>
      </c>
      <c r="N119" s="114">
        <v>1500</v>
      </c>
      <c r="O119" s="238">
        <f>K119*N119</f>
        <v>134835</v>
      </c>
      <c r="P119" s="63">
        <v>111195.17709725183</v>
      </c>
    </row>
    <row r="120" spans="1:15" ht="15">
      <c r="A120" s="118"/>
      <c r="B120" s="118"/>
      <c r="C120" s="118"/>
      <c r="D120" s="118"/>
      <c r="E120" s="119"/>
      <c r="F120" s="106"/>
      <c r="G120" s="120"/>
      <c r="H120" s="107"/>
      <c r="I120" s="108"/>
      <c r="J120" s="109"/>
      <c r="K120" s="121"/>
      <c r="L120" s="107"/>
      <c r="M120" s="123"/>
      <c r="N120" s="122"/>
      <c r="O120" s="110"/>
    </row>
    <row r="121" spans="1:16" ht="15">
      <c r="A121" s="111" t="s">
        <v>101</v>
      </c>
      <c r="B121" s="111">
        <v>3</v>
      </c>
      <c r="C121" s="111">
        <v>301</v>
      </c>
      <c r="D121" s="111">
        <v>1</v>
      </c>
      <c r="E121" s="112" t="s">
        <v>25</v>
      </c>
      <c r="F121" s="88">
        <v>70.62</v>
      </c>
      <c r="G121" s="92"/>
      <c r="H121" s="89">
        <v>0.8298951720941798</v>
      </c>
      <c r="I121" s="90"/>
      <c r="J121" s="88">
        <v>10.34</v>
      </c>
      <c r="K121" s="117">
        <f t="shared" si="2"/>
        <v>80.96000000000001</v>
      </c>
      <c r="L121" s="89">
        <v>0.651652033160689</v>
      </c>
      <c r="M121" s="115">
        <f>K121</f>
        <v>80.96000000000001</v>
      </c>
      <c r="N121" s="114">
        <v>1300</v>
      </c>
      <c r="O121" s="105" t="s">
        <v>29</v>
      </c>
      <c r="P121" s="63">
        <v>97157.86588289459</v>
      </c>
    </row>
    <row r="122" spans="1:16" ht="15">
      <c r="A122" s="111" t="s">
        <v>159</v>
      </c>
      <c r="B122" s="111">
        <v>3</v>
      </c>
      <c r="C122" s="111">
        <v>302</v>
      </c>
      <c r="D122" s="111">
        <v>1</v>
      </c>
      <c r="E122" s="112" t="s">
        <v>25</v>
      </c>
      <c r="F122" s="88">
        <v>70.14</v>
      </c>
      <c r="G122" s="92"/>
      <c r="H122" s="89">
        <v>0.7895732191843873</v>
      </c>
      <c r="I122" s="90"/>
      <c r="J122" s="88">
        <v>9.84</v>
      </c>
      <c r="K122" s="117">
        <f t="shared" si="2"/>
        <v>79.98</v>
      </c>
      <c r="L122" s="89">
        <v>0.538111996497476</v>
      </c>
      <c r="M122" s="115">
        <f>K122+G122</f>
        <v>79.98</v>
      </c>
      <c r="N122" s="114">
        <v>1450</v>
      </c>
      <c r="O122" s="71">
        <f>M122*1450</f>
        <v>115971</v>
      </c>
      <c r="P122" s="63" t="s">
        <v>29</v>
      </c>
    </row>
    <row r="123" spans="1:16" ht="15">
      <c r="A123" s="111" t="s">
        <v>102</v>
      </c>
      <c r="B123" s="111">
        <v>3</v>
      </c>
      <c r="C123" s="111">
        <v>303</v>
      </c>
      <c r="D123" s="111">
        <v>2</v>
      </c>
      <c r="E123" s="112" t="s">
        <v>25</v>
      </c>
      <c r="F123" s="88">
        <v>82.27</v>
      </c>
      <c r="G123" s="92"/>
      <c r="H123" s="89">
        <v>0.9764688553705756</v>
      </c>
      <c r="I123" s="90"/>
      <c r="J123" s="88">
        <v>12.17</v>
      </c>
      <c r="K123" s="117">
        <f t="shared" si="2"/>
        <v>94.44</v>
      </c>
      <c r="L123" s="89">
        <v>0.7601594726959191</v>
      </c>
      <c r="M123" s="115">
        <f>K123</f>
        <v>94.44</v>
      </c>
      <c r="N123" s="114">
        <v>1300</v>
      </c>
      <c r="O123" s="105" t="s">
        <v>29</v>
      </c>
      <c r="P123" s="63">
        <v>113330.3669448824</v>
      </c>
    </row>
    <row r="124" spans="1:15" ht="1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1:16" ht="15">
      <c r="A125" s="111" t="s">
        <v>103</v>
      </c>
      <c r="B125" s="111">
        <v>4</v>
      </c>
      <c r="C125" s="111">
        <v>401</v>
      </c>
      <c r="D125" s="111">
        <v>1</v>
      </c>
      <c r="E125" s="112" t="s">
        <v>25</v>
      </c>
      <c r="F125" s="88">
        <v>65.76</v>
      </c>
      <c r="G125" s="92"/>
      <c r="H125" s="89">
        <v>0.7553902812547985</v>
      </c>
      <c r="I125" s="90"/>
      <c r="J125" s="88">
        <v>9.42</v>
      </c>
      <c r="K125" s="117">
        <f>F125+J125</f>
        <v>75.18</v>
      </c>
      <c r="L125" s="89">
        <v>0.5013353798734029</v>
      </c>
      <c r="M125" s="115">
        <f>K125+G125</f>
        <v>75.18</v>
      </c>
      <c r="N125" s="114">
        <v>1300</v>
      </c>
      <c r="O125" s="105" t="s">
        <v>29</v>
      </c>
      <c r="P125" s="63" t="s">
        <v>29</v>
      </c>
    </row>
    <row r="126" spans="1:16" ht="15">
      <c r="A126" s="111" t="s">
        <v>147</v>
      </c>
      <c r="B126" s="111">
        <v>4</v>
      </c>
      <c r="C126" s="111">
        <v>402</v>
      </c>
      <c r="D126" s="111">
        <v>1</v>
      </c>
      <c r="E126" s="112" t="s">
        <v>25</v>
      </c>
      <c r="F126" s="88">
        <v>69.98</v>
      </c>
      <c r="G126" s="92"/>
      <c r="H126" s="89">
        <v>0.7251958228127314</v>
      </c>
      <c r="I126" s="90"/>
      <c r="J126" s="88">
        <v>9.04</v>
      </c>
      <c r="K126" s="117">
        <f>F126+J126</f>
        <v>79.02000000000001</v>
      </c>
      <c r="L126" s="89">
        <v>0.44344120505552104</v>
      </c>
      <c r="M126" s="115">
        <f>K126+G126</f>
        <v>79.02000000000001</v>
      </c>
      <c r="N126" s="114">
        <v>1450</v>
      </c>
      <c r="O126" s="105" t="s">
        <v>29</v>
      </c>
      <c r="P126" s="63" t="s">
        <v>29</v>
      </c>
    </row>
    <row r="127" spans="1:16" ht="15">
      <c r="A127" s="111" t="s">
        <v>104</v>
      </c>
      <c r="B127" s="111">
        <v>4</v>
      </c>
      <c r="C127" s="111">
        <v>403</v>
      </c>
      <c r="D127" s="111">
        <v>2</v>
      </c>
      <c r="E127" s="112" t="s">
        <v>25</v>
      </c>
      <c r="F127" s="88">
        <v>85.72</v>
      </c>
      <c r="G127" s="92"/>
      <c r="H127" s="89">
        <v>1.017417166432062</v>
      </c>
      <c r="I127" s="90"/>
      <c r="J127" s="88">
        <v>12.68</v>
      </c>
      <c r="K127" s="117">
        <f>F127+J127</f>
        <v>98.4</v>
      </c>
      <c r="L127" s="89">
        <v>0.7920368299440159</v>
      </c>
      <c r="M127" s="115">
        <f>K127</f>
        <v>98.4</v>
      </c>
      <c r="N127" s="114">
        <v>1300</v>
      </c>
      <c r="O127" s="105" t="s">
        <v>29</v>
      </c>
      <c r="P127" s="63">
        <v>118082.88628315691</v>
      </c>
    </row>
    <row r="128" spans="1:15" ht="1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1:16" ht="15">
      <c r="A129" s="111" t="s">
        <v>105</v>
      </c>
      <c r="B129" s="111">
        <v>5</v>
      </c>
      <c r="C129" s="111">
        <v>501</v>
      </c>
      <c r="D129" s="111">
        <v>1</v>
      </c>
      <c r="E129" s="112" t="s">
        <v>25</v>
      </c>
      <c r="F129" s="88">
        <v>76.25</v>
      </c>
      <c r="G129" s="92"/>
      <c r="H129" s="89">
        <v>0.7640769660023375</v>
      </c>
      <c r="I129" s="90"/>
      <c r="J129" s="88">
        <v>9.52</v>
      </c>
      <c r="K129" s="117">
        <f>F129+J129</f>
        <v>85.77</v>
      </c>
      <c r="L129" s="89">
        <v>0.4377215567310103</v>
      </c>
      <c r="M129" s="115">
        <f>K129</f>
        <v>85.77</v>
      </c>
      <c r="N129" s="114">
        <v>1300</v>
      </c>
      <c r="O129" s="105">
        <f>M129*N129</f>
        <v>111501</v>
      </c>
      <c r="P129" s="63">
        <v>93254.33384734235</v>
      </c>
    </row>
    <row r="130" spans="1:16" ht="15">
      <c r="A130" s="111" t="s">
        <v>106</v>
      </c>
      <c r="B130" s="111">
        <v>5</v>
      </c>
      <c r="C130" s="111">
        <v>502</v>
      </c>
      <c r="D130" s="111">
        <v>2</v>
      </c>
      <c r="E130" s="112" t="s">
        <v>25</v>
      </c>
      <c r="F130" s="88">
        <v>109.13</v>
      </c>
      <c r="G130" s="92"/>
      <c r="H130" s="89">
        <v>1.1113960466521133</v>
      </c>
      <c r="I130" s="90"/>
      <c r="J130" s="88">
        <v>11.68</v>
      </c>
      <c r="K130" s="117">
        <f>F130+J130</f>
        <v>120.81</v>
      </c>
      <c r="L130" s="89">
        <v>0.7540285261904315</v>
      </c>
      <c r="M130" s="115">
        <f>K130+G130</f>
        <v>120.81</v>
      </c>
      <c r="N130" s="114">
        <v>1300</v>
      </c>
      <c r="O130" s="105" t="s">
        <v>29</v>
      </c>
      <c r="P130" s="63" t="s">
        <v>29</v>
      </c>
    </row>
    <row r="131" spans="1:16" ht="15">
      <c r="A131" s="40"/>
      <c r="B131" s="40"/>
      <c r="C131" s="40"/>
      <c r="D131" s="40"/>
      <c r="E131" s="41"/>
      <c r="F131" s="42"/>
      <c r="G131" s="43"/>
      <c r="H131" s="44"/>
      <c r="I131" s="45"/>
      <c r="J131" s="46"/>
      <c r="K131" s="47"/>
      <c r="L131" s="44"/>
      <c r="M131" s="49"/>
      <c r="N131" s="48"/>
      <c r="O131" s="64"/>
      <c r="P131" s="65"/>
    </row>
    <row r="132" spans="1:15" ht="15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</row>
    <row r="133" spans="1:16" ht="15">
      <c r="A133" s="175" t="s">
        <v>107</v>
      </c>
      <c r="B133" s="175">
        <v>1</v>
      </c>
      <c r="C133" s="175">
        <v>101</v>
      </c>
      <c r="D133" s="175">
        <v>1</v>
      </c>
      <c r="E133" s="176" t="s">
        <v>25</v>
      </c>
      <c r="F133" s="171">
        <v>58.06</v>
      </c>
      <c r="G133" s="171">
        <v>9.42</v>
      </c>
      <c r="H133" s="172">
        <v>0.723704424337839</v>
      </c>
      <c r="I133" s="173"/>
      <c r="J133" s="171">
        <v>6.67</v>
      </c>
      <c r="K133" s="177">
        <f>F133+J133</f>
        <v>64.73</v>
      </c>
      <c r="L133" s="172">
        <v>0.6154668354370461</v>
      </c>
      <c r="M133" s="179">
        <f>K133+G133</f>
        <v>74.15</v>
      </c>
      <c r="N133" s="178">
        <v>1200</v>
      </c>
      <c r="O133" s="241">
        <f>M133*N133</f>
        <v>88980</v>
      </c>
      <c r="P133" s="63">
        <v>84151.30814897649</v>
      </c>
    </row>
    <row r="134" spans="1:16" ht="15">
      <c r="A134" s="175" t="s">
        <v>108</v>
      </c>
      <c r="B134" s="175">
        <v>1</v>
      </c>
      <c r="C134" s="175">
        <v>102</v>
      </c>
      <c r="D134" s="175" t="s">
        <v>27</v>
      </c>
      <c r="E134" s="176" t="s">
        <v>28</v>
      </c>
      <c r="F134" s="171">
        <v>28.39</v>
      </c>
      <c r="G134" s="171">
        <v>8.64</v>
      </c>
      <c r="H134" s="172">
        <v>0.38919382537886144</v>
      </c>
      <c r="I134" s="173"/>
      <c r="J134" s="171">
        <v>3.45</v>
      </c>
      <c r="K134" s="177">
        <f>F134+J134</f>
        <v>31.84</v>
      </c>
      <c r="L134" s="172">
        <v>0.33691407743326707</v>
      </c>
      <c r="M134" s="179">
        <f>K134+G134</f>
        <v>40.480000000000004</v>
      </c>
      <c r="N134" s="178">
        <v>1200</v>
      </c>
      <c r="O134" s="245">
        <f>M134*N134</f>
        <v>48576.00000000001</v>
      </c>
      <c r="P134" s="63">
        <v>46069.557479867624</v>
      </c>
    </row>
    <row r="135" spans="1:16" ht="15">
      <c r="A135" s="175" t="s">
        <v>109</v>
      </c>
      <c r="B135" s="175">
        <v>1</v>
      </c>
      <c r="C135" s="175">
        <v>103</v>
      </c>
      <c r="D135" s="175" t="s">
        <v>27</v>
      </c>
      <c r="E135" s="176" t="s">
        <v>28</v>
      </c>
      <c r="F135" s="171">
        <v>28.66</v>
      </c>
      <c r="G135" s="171">
        <v>8.94</v>
      </c>
      <c r="H135" s="172">
        <v>0.3951846566093759</v>
      </c>
      <c r="I135" s="173"/>
      <c r="J135" s="171">
        <v>3.5</v>
      </c>
      <c r="K135" s="177">
        <f>F135+J135</f>
        <v>32.16</v>
      </c>
      <c r="L135" s="172">
        <v>0.34210017044263685</v>
      </c>
      <c r="M135" s="179">
        <f>K135+G135</f>
        <v>41.099999999999994</v>
      </c>
      <c r="N135" s="178">
        <v>1200</v>
      </c>
      <c r="O135" s="245">
        <f>M135*N135</f>
        <v>49319.99999999999</v>
      </c>
      <c r="P135" s="63">
        <v>46778.70270707596</v>
      </c>
    </row>
    <row r="136" spans="1:16" ht="15">
      <c r="A136" s="175" t="s">
        <v>110</v>
      </c>
      <c r="B136" s="175">
        <v>1</v>
      </c>
      <c r="C136" s="175">
        <v>104</v>
      </c>
      <c r="D136" s="175">
        <v>2</v>
      </c>
      <c r="E136" s="176" t="s">
        <v>25</v>
      </c>
      <c r="F136" s="171">
        <v>70.71</v>
      </c>
      <c r="G136" s="171">
        <v>17.47</v>
      </c>
      <c r="H136" s="172">
        <v>0.9158432301206569</v>
      </c>
      <c r="I136" s="173"/>
      <c r="J136" s="171">
        <v>8.23</v>
      </c>
      <c r="K136" s="177">
        <f>F136+J136</f>
        <v>78.94</v>
      </c>
      <c r="L136" s="172">
        <v>0.6613164281820599</v>
      </c>
      <c r="M136" s="179">
        <f>K136+G136</f>
        <v>96.41</v>
      </c>
      <c r="N136" s="178">
        <v>1200</v>
      </c>
      <c r="O136" s="242">
        <f>M136*N136</f>
        <v>115692</v>
      </c>
      <c r="P136" s="63">
        <v>106941.38175809012</v>
      </c>
    </row>
    <row r="137" spans="1:15" ht="15">
      <c r="A137" s="170"/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</row>
    <row r="138" spans="1:17" ht="15">
      <c r="A138" s="175" t="s">
        <v>111</v>
      </c>
      <c r="B138" s="175">
        <v>2</v>
      </c>
      <c r="C138" s="175">
        <v>201</v>
      </c>
      <c r="D138" s="175">
        <v>1</v>
      </c>
      <c r="E138" s="176" t="s">
        <v>25</v>
      </c>
      <c r="F138" s="171">
        <v>64.56</v>
      </c>
      <c r="G138" s="180"/>
      <c r="H138" s="172">
        <v>0.7586807180742036</v>
      </c>
      <c r="I138" s="173"/>
      <c r="J138" s="171">
        <v>7.59</v>
      </c>
      <c r="K138" s="177">
        <f>F138+J138</f>
        <v>72.15</v>
      </c>
      <c r="L138" s="172">
        <v>0.5957328697373843</v>
      </c>
      <c r="M138" s="179">
        <f>K138</f>
        <v>72.15</v>
      </c>
      <c r="N138" s="178">
        <v>1300</v>
      </c>
      <c r="O138" s="174">
        <f>M138*N138</f>
        <v>93795.00000000001</v>
      </c>
      <c r="P138" s="63">
        <v>88820.61485980847</v>
      </c>
      <c r="Q138" s="76"/>
    </row>
    <row r="139" spans="1:17" ht="15">
      <c r="A139" s="175" t="s">
        <v>151</v>
      </c>
      <c r="B139" s="175">
        <v>2</v>
      </c>
      <c r="C139" s="175">
        <v>203</v>
      </c>
      <c r="D139" s="175" t="s">
        <v>27</v>
      </c>
      <c r="E139" s="176" t="s">
        <v>150</v>
      </c>
      <c r="F139" s="171">
        <v>69.46</v>
      </c>
      <c r="G139" s="180"/>
      <c r="H139" s="172">
        <v>0.40250268393369804</v>
      </c>
      <c r="I139" s="173"/>
      <c r="J139" s="171">
        <v>9.97</v>
      </c>
      <c r="K139" s="177">
        <f>F139+J139</f>
        <v>79.42999999999999</v>
      </c>
      <c r="L139" s="172">
        <v>0.3216492809523246</v>
      </c>
      <c r="M139" s="179">
        <f>K139</f>
        <v>79.42999999999999</v>
      </c>
      <c r="N139" s="178">
        <v>1300</v>
      </c>
      <c r="O139" s="174" t="s">
        <v>29</v>
      </c>
      <c r="P139" s="63">
        <v>47960.77768840304</v>
      </c>
      <c r="Q139" s="39"/>
    </row>
    <row r="140" spans="1:17" ht="15">
      <c r="A140" s="175" t="s">
        <v>112</v>
      </c>
      <c r="B140" s="175">
        <v>2</v>
      </c>
      <c r="C140" s="175">
        <v>204</v>
      </c>
      <c r="D140" s="175">
        <v>2</v>
      </c>
      <c r="E140" s="176" t="s">
        <v>25</v>
      </c>
      <c r="F140" s="171">
        <v>81.28</v>
      </c>
      <c r="G140" s="180"/>
      <c r="H140" s="172">
        <v>0.9647184704572794</v>
      </c>
      <c r="I140" s="173"/>
      <c r="J140" s="171">
        <v>9.56</v>
      </c>
      <c r="K140" s="177">
        <f>F140+J140</f>
        <v>90.84</v>
      </c>
      <c r="L140" s="172">
        <v>0.7510120571377698</v>
      </c>
      <c r="M140" s="179">
        <f>K140</f>
        <v>90.84</v>
      </c>
      <c r="N140" s="178">
        <v>1300</v>
      </c>
      <c r="O140" s="174">
        <f>M140*N140</f>
        <v>118092</v>
      </c>
      <c r="P140" s="63">
        <v>111966.6005260732</v>
      </c>
      <c r="Q140" s="76"/>
    </row>
    <row r="141" spans="1:15" ht="15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</row>
    <row r="142" spans="1:16" ht="15">
      <c r="A142" s="175" t="s">
        <v>113</v>
      </c>
      <c r="B142" s="175">
        <v>3</v>
      </c>
      <c r="C142" s="175">
        <v>301</v>
      </c>
      <c r="D142" s="175">
        <v>1</v>
      </c>
      <c r="E142" s="176" t="s">
        <v>25</v>
      </c>
      <c r="F142" s="171">
        <v>64.95</v>
      </c>
      <c r="G142" s="180"/>
      <c r="H142" s="172">
        <v>0.7632638265012315</v>
      </c>
      <c r="I142" s="173"/>
      <c r="J142" s="171">
        <v>7.64</v>
      </c>
      <c r="K142" s="177">
        <f>F142+J142</f>
        <v>72.59</v>
      </c>
      <c r="L142" s="172">
        <v>0.5993316277794781</v>
      </c>
      <c r="M142" s="179">
        <f>K142</f>
        <v>72.59</v>
      </c>
      <c r="N142" s="178">
        <v>1500</v>
      </c>
      <c r="O142" s="241">
        <f>M142*N142</f>
        <v>108885</v>
      </c>
      <c r="P142" s="63">
        <v>89357.17061871996</v>
      </c>
    </row>
    <row r="143" spans="1:16" ht="15">
      <c r="A143" s="175" t="s">
        <v>114</v>
      </c>
      <c r="B143" s="175">
        <v>3</v>
      </c>
      <c r="C143" s="175">
        <v>302</v>
      </c>
      <c r="D143" s="175">
        <v>1</v>
      </c>
      <c r="E143" s="176" t="s">
        <v>25</v>
      </c>
      <c r="F143" s="171">
        <v>70.19</v>
      </c>
      <c r="G143" s="180"/>
      <c r="H143" s="172">
        <v>0.7907248720711788</v>
      </c>
      <c r="I143" s="173"/>
      <c r="J143" s="171">
        <v>9.86</v>
      </c>
      <c r="K143" s="177">
        <f>F143+J143</f>
        <v>80.05</v>
      </c>
      <c r="L143" s="172">
        <v>0.5386320747981996</v>
      </c>
      <c r="M143" s="179">
        <f>K143+G143</f>
        <v>80.05</v>
      </c>
      <c r="N143" s="178">
        <v>1300</v>
      </c>
      <c r="O143" s="174" t="s">
        <v>29</v>
      </c>
      <c r="P143" s="63">
        <v>96055.94266339779</v>
      </c>
    </row>
    <row r="144" spans="1:16" ht="15">
      <c r="A144" s="175" t="s">
        <v>115</v>
      </c>
      <c r="B144" s="175">
        <v>3</v>
      </c>
      <c r="C144" s="175">
        <v>303</v>
      </c>
      <c r="D144" s="175">
        <v>2</v>
      </c>
      <c r="E144" s="176" t="s">
        <v>25</v>
      </c>
      <c r="F144" s="171">
        <v>85.33</v>
      </c>
      <c r="G144" s="180"/>
      <c r="H144" s="172">
        <v>1.0127882269207638</v>
      </c>
      <c r="I144" s="173"/>
      <c r="J144" s="171">
        <v>10.04</v>
      </c>
      <c r="K144" s="177">
        <f>F144+J144</f>
        <v>95.37</v>
      </c>
      <c r="L144" s="172">
        <v>0.7884333026029268</v>
      </c>
      <c r="M144" s="179">
        <f>K144</f>
        <v>95.37</v>
      </c>
      <c r="N144" s="178">
        <v>1300</v>
      </c>
      <c r="O144" s="242">
        <f>M144*N144</f>
        <v>123981</v>
      </c>
      <c r="P144" s="63">
        <v>117545.64496665631</v>
      </c>
    </row>
    <row r="145" spans="1:15" ht="15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</row>
    <row r="146" spans="1:16" ht="15">
      <c r="A146" s="175" t="s">
        <v>116</v>
      </c>
      <c r="B146" s="175">
        <v>4</v>
      </c>
      <c r="C146" s="175">
        <v>401</v>
      </c>
      <c r="D146" s="175" t="s">
        <v>27</v>
      </c>
      <c r="E146" s="176" t="s">
        <v>28</v>
      </c>
      <c r="F146" s="171">
        <v>65.4</v>
      </c>
      <c r="G146" s="180"/>
      <c r="H146" s="172">
        <v>0.6820088395580427</v>
      </c>
      <c r="I146" s="173"/>
      <c r="J146" s="171">
        <v>7.7</v>
      </c>
      <c r="K146" s="177">
        <f>F146+J146</f>
        <v>73.10000000000001</v>
      </c>
      <c r="L146" s="172">
        <v>0.3355264948435602</v>
      </c>
      <c r="M146" s="179">
        <f>K146</f>
        <v>73.10000000000001</v>
      </c>
      <c r="N146" s="178">
        <v>1300</v>
      </c>
      <c r="O146" s="174">
        <f>M146*N146</f>
        <v>95030.00000000001</v>
      </c>
      <c r="P146" s="63">
        <v>78624.22974841853</v>
      </c>
    </row>
    <row r="147" spans="1:16" ht="15">
      <c r="A147" s="175" t="s">
        <v>117</v>
      </c>
      <c r="B147" s="175">
        <v>4</v>
      </c>
      <c r="C147" s="175">
        <v>402</v>
      </c>
      <c r="D147" s="175">
        <v>1</v>
      </c>
      <c r="E147" s="176" t="s">
        <v>25</v>
      </c>
      <c r="F147" s="171">
        <v>70.38</v>
      </c>
      <c r="G147" s="180"/>
      <c r="H147" s="172">
        <v>0.728996277339144</v>
      </c>
      <c r="I147" s="173"/>
      <c r="J147" s="171">
        <v>9.09</v>
      </c>
      <c r="K147" s="177">
        <f>F147+J147</f>
        <v>79.47</v>
      </c>
      <c r="L147" s="172">
        <v>0.4457578150137868</v>
      </c>
      <c r="M147" s="179">
        <f>K147+G147</f>
        <v>79.47</v>
      </c>
      <c r="N147" s="178">
        <v>1300</v>
      </c>
      <c r="O147" s="174">
        <f>M147*1500</f>
        <v>119205</v>
      </c>
      <c r="P147" s="63">
        <v>95360.58448285871</v>
      </c>
    </row>
    <row r="148" spans="1:16" ht="15">
      <c r="A148" s="175" t="s">
        <v>118</v>
      </c>
      <c r="B148" s="175">
        <v>4</v>
      </c>
      <c r="C148" s="175">
        <v>403</v>
      </c>
      <c r="D148" s="175">
        <v>2</v>
      </c>
      <c r="E148" s="176" t="s">
        <v>25</v>
      </c>
      <c r="F148" s="171">
        <v>80.88</v>
      </c>
      <c r="G148" s="180"/>
      <c r="H148" s="172">
        <v>0.9437102065213866</v>
      </c>
      <c r="I148" s="173"/>
      <c r="J148" s="171">
        <v>9.51</v>
      </c>
      <c r="K148" s="177">
        <f>F148+J148</f>
        <v>90.39</v>
      </c>
      <c r="L148" s="172">
        <v>0.643644289510492</v>
      </c>
      <c r="M148" s="179">
        <f>K148+G148</f>
        <v>90.39</v>
      </c>
      <c r="N148" s="178">
        <v>1300</v>
      </c>
      <c r="O148" s="242">
        <f>M148*N148</f>
        <v>117507</v>
      </c>
      <c r="P148" s="63">
        <v>109939.35147426279</v>
      </c>
    </row>
    <row r="149" spans="1:15" ht="15">
      <c r="A149" s="170"/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</row>
    <row r="150" spans="1:16" ht="15">
      <c r="A150" s="175" t="s">
        <v>119</v>
      </c>
      <c r="B150" s="175">
        <v>5</v>
      </c>
      <c r="C150" s="175">
        <v>501</v>
      </c>
      <c r="D150" s="175">
        <v>1</v>
      </c>
      <c r="E150" s="176" t="s">
        <v>25</v>
      </c>
      <c r="F150" s="171">
        <v>56.3</v>
      </c>
      <c r="G150" s="180"/>
      <c r="H150" s="172">
        <v>0.6159893965569749</v>
      </c>
      <c r="I150" s="173"/>
      <c r="J150" s="171">
        <v>6.24</v>
      </c>
      <c r="K150" s="177">
        <f>F150+J150</f>
        <v>62.54</v>
      </c>
      <c r="L150" s="172">
        <v>0.4243924070185099</v>
      </c>
      <c r="M150" s="179">
        <f>K150+G150</f>
        <v>62.54</v>
      </c>
      <c r="N150" s="178">
        <v>1300</v>
      </c>
      <c r="O150" s="174" t="s">
        <v>29</v>
      </c>
      <c r="P150" s="63" t="s">
        <v>29</v>
      </c>
    </row>
    <row r="151" spans="1:16" ht="15">
      <c r="A151" s="175" t="s">
        <v>120</v>
      </c>
      <c r="B151" s="175">
        <v>5</v>
      </c>
      <c r="C151" s="175">
        <v>502</v>
      </c>
      <c r="D151" s="175">
        <v>2</v>
      </c>
      <c r="E151" s="176" t="s">
        <v>25</v>
      </c>
      <c r="F151" s="171">
        <v>92.92</v>
      </c>
      <c r="G151" s="180"/>
      <c r="H151" s="172">
        <v>1.002685095833011</v>
      </c>
      <c r="I151" s="173"/>
      <c r="J151" s="171">
        <v>10.29</v>
      </c>
      <c r="K151" s="177">
        <f>F151+J151</f>
        <v>103.21000000000001</v>
      </c>
      <c r="L151" s="172">
        <v>0.7236646322714447</v>
      </c>
      <c r="M151" s="179">
        <f>K151+G151</f>
        <v>103.21000000000001</v>
      </c>
      <c r="N151" s="178">
        <v>1300</v>
      </c>
      <c r="O151" s="174" t="s">
        <v>29</v>
      </c>
      <c r="P151" s="63" t="s">
        <v>29</v>
      </c>
    </row>
    <row r="152" spans="1:16" ht="15">
      <c r="A152" s="40"/>
      <c r="B152" s="40"/>
      <c r="C152" s="40"/>
      <c r="D152" s="40"/>
      <c r="E152" s="41"/>
      <c r="F152" s="42"/>
      <c r="G152" s="43"/>
      <c r="H152" s="44"/>
      <c r="I152" s="45"/>
      <c r="J152" s="46"/>
      <c r="K152" s="47"/>
      <c r="L152" s="44"/>
      <c r="M152" s="49"/>
      <c r="N152" s="48"/>
      <c r="O152" s="64"/>
      <c r="P152" s="65"/>
    </row>
    <row r="153" spans="1:15" ht="15">
      <c r="A153" s="165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</row>
    <row r="154" spans="1:16" ht="15">
      <c r="A154" s="182" t="s">
        <v>121</v>
      </c>
      <c r="B154" s="182">
        <v>1</v>
      </c>
      <c r="C154" s="182">
        <v>101</v>
      </c>
      <c r="D154" s="182">
        <v>1</v>
      </c>
      <c r="E154" s="183" t="s">
        <v>25</v>
      </c>
      <c r="F154" s="166">
        <v>42.29</v>
      </c>
      <c r="G154" s="166">
        <v>9.42</v>
      </c>
      <c r="H154" s="167">
        <v>0.554575515449165</v>
      </c>
      <c r="I154" s="168"/>
      <c r="J154" s="166">
        <v>5.044667031040017</v>
      </c>
      <c r="K154" s="184">
        <f>F154+J154</f>
        <v>47.33466703104001</v>
      </c>
      <c r="L154" s="167">
        <v>0.47163292917086036</v>
      </c>
      <c r="M154" s="186">
        <f>K154+G154</f>
        <v>56.754667031040015</v>
      </c>
      <c r="N154" s="185">
        <v>1500</v>
      </c>
      <c r="O154" s="243">
        <f>M154*N154</f>
        <v>85132.00054656003</v>
      </c>
      <c r="P154" s="63">
        <v>64485.242210782075</v>
      </c>
    </row>
    <row r="155" spans="1:16" ht="15">
      <c r="A155" s="182" t="s">
        <v>122</v>
      </c>
      <c r="B155" s="182">
        <v>1</v>
      </c>
      <c r="C155" s="182">
        <v>102</v>
      </c>
      <c r="D155" s="182">
        <v>1</v>
      </c>
      <c r="E155" s="183" t="s">
        <v>25</v>
      </c>
      <c r="F155" s="166">
        <v>42.13</v>
      </c>
      <c r="G155" s="166">
        <v>17.58</v>
      </c>
      <c r="H155" s="167"/>
      <c r="I155" s="168"/>
      <c r="J155" s="181">
        <v>5.233653124494428</v>
      </c>
      <c r="K155" s="184">
        <f>F155+J155</f>
        <v>47.363653124494434</v>
      </c>
      <c r="L155" s="167">
        <v>0.39839837819962504</v>
      </c>
      <c r="M155" s="186">
        <f>K155+G155</f>
        <v>64.94365312449443</v>
      </c>
      <c r="N155" s="185">
        <v>1200</v>
      </c>
      <c r="O155" s="169" t="s">
        <v>29</v>
      </c>
      <c r="P155" s="63" t="s">
        <v>29</v>
      </c>
    </row>
    <row r="156" spans="1:16" ht="15">
      <c r="A156" s="182" t="s">
        <v>123</v>
      </c>
      <c r="B156" s="182">
        <v>1</v>
      </c>
      <c r="C156" s="182">
        <v>103</v>
      </c>
      <c r="D156" s="182">
        <v>1</v>
      </c>
      <c r="E156" s="183" t="s">
        <v>25</v>
      </c>
      <c r="F156" s="166">
        <v>53.84</v>
      </c>
      <c r="G156" s="166">
        <v>14.82</v>
      </c>
      <c r="H156" s="167"/>
      <c r="I156" s="168"/>
      <c r="J156" s="181">
        <v>6.442144079807312</v>
      </c>
      <c r="K156" s="184">
        <f>F156+J156</f>
        <v>60.28214407980732</v>
      </c>
      <c r="L156" s="167">
        <v>0.504876684295733</v>
      </c>
      <c r="M156" s="186">
        <f>K156+G156</f>
        <v>75.10214407980732</v>
      </c>
      <c r="N156" s="185">
        <v>1200</v>
      </c>
      <c r="O156" s="169">
        <f>M156*N156</f>
        <v>90122.57289576878</v>
      </c>
      <c r="P156" s="63">
        <v>83577.01816279229</v>
      </c>
    </row>
    <row r="157" spans="1:15" ht="15">
      <c r="A157" s="165"/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</row>
    <row r="158" spans="1:16" ht="15">
      <c r="A158" s="182" t="s">
        <v>124</v>
      </c>
      <c r="B158" s="182">
        <v>2</v>
      </c>
      <c r="C158" s="182">
        <v>201</v>
      </c>
      <c r="D158" s="182">
        <v>2</v>
      </c>
      <c r="E158" s="183" t="s">
        <v>25</v>
      </c>
      <c r="F158" s="166">
        <v>77.65</v>
      </c>
      <c r="G158" s="187"/>
      <c r="H158" s="167">
        <v>0.9216337257751938</v>
      </c>
      <c r="I158" s="168"/>
      <c r="J158" s="166">
        <v>9.254428939633119</v>
      </c>
      <c r="K158" s="184">
        <f>F158+J158</f>
        <v>86.90442893963312</v>
      </c>
      <c r="L158" s="167">
        <v>0.7174715334245547</v>
      </c>
      <c r="M158" s="186">
        <f>K158</f>
        <v>86.90442893963312</v>
      </c>
      <c r="N158" s="185">
        <v>1300</v>
      </c>
      <c r="O158" s="244">
        <f>M158*N158</f>
        <v>112975.75762152305</v>
      </c>
      <c r="P158" s="63">
        <v>106966.1236571061</v>
      </c>
    </row>
    <row r="159" spans="1:16" ht="15">
      <c r="A159" s="182" t="s">
        <v>125</v>
      </c>
      <c r="B159" s="182">
        <v>2</v>
      </c>
      <c r="C159" s="182">
        <v>202</v>
      </c>
      <c r="D159" s="182">
        <v>1</v>
      </c>
      <c r="E159" s="183" t="s">
        <v>25</v>
      </c>
      <c r="F159" s="166">
        <v>55.31</v>
      </c>
      <c r="G159" s="187"/>
      <c r="H159" s="167">
        <v>0.6856941287957761</v>
      </c>
      <c r="I159" s="168"/>
      <c r="J159" s="166">
        <v>6.591918411475953</v>
      </c>
      <c r="K159" s="184">
        <f>F159+J159</f>
        <v>61.901918411475954</v>
      </c>
      <c r="L159" s="167">
        <v>0.4261228240311194</v>
      </c>
      <c r="M159" s="186">
        <f>K159+G159</f>
        <v>61.901918411475954</v>
      </c>
      <c r="N159" s="185">
        <v>1500</v>
      </c>
      <c r="O159" s="243">
        <f>M159*N159</f>
        <v>92852.87761721393</v>
      </c>
      <c r="P159" s="63">
        <v>76628.85560994326</v>
      </c>
    </row>
    <row r="160" spans="1:16" ht="15">
      <c r="A160" s="182" t="s">
        <v>126</v>
      </c>
      <c r="B160" s="182">
        <v>2</v>
      </c>
      <c r="C160" s="182">
        <v>203</v>
      </c>
      <c r="D160" s="182">
        <v>1</v>
      </c>
      <c r="E160" s="183" t="s">
        <v>25</v>
      </c>
      <c r="F160" s="166">
        <v>65.71</v>
      </c>
      <c r="G160" s="187"/>
      <c r="H160" s="167">
        <v>0.795360862518519</v>
      </c>
      <c r="I160" s="168"/>
      <c r="J160" s="166">
        <v>7.831404064691464</v>
      </c>
      <c r="K160" s="184">
        <f>F160+J160</f>
        <v>73.54140406469146</v>
      </c>
      <c r="L160" s="167">
        <v>0.6087552893767649</v>
      </c>
      <c r="M160" s="186">
        <f>K160</f>
        <v>73.54140406469146</v>
      </c>
      <c r="N160" s="185">
        <v>1300</v>
      </c>
      <c r="O160" s="243">
        <f>M160*N160</f>
        <v>95603.8252840989</v>
      </c>
      <c r="P160" s="63">
        <v>90749.2894502967</v>
      </c>
    </row>
    <row r="161" spans="1:15" ht="15">
      <c r="A161" s="165"/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</row>
    <row r="162" spans="1:16" ht="15">
      <c r="A162" s="182" t="s">
        <v>127</v>
      </c>
      <c r="B162" s="182">
        <v>3</v>
      </c>
      <c r="C162" s="182">
        <v>301</v>
      </c>
      <c r="D162" s="182">
        <v>1</v>
      </c>
      <c r="E162" s="183" t="s">
        <v>25</v>
      </c>
      <c r="F162" s="166">
        <v>78.17</v>
      </c>
      <c r="G162" s="187"/>
      <c r="H162" s="167">
        <v>0.9278056451235918</v>
      </c>
      <c r="I162" s="168"/>
      <c r="J162" s="166">
        <v>9.316403222293893</v>
      </c>
      <c r="K162" s="184">
        <f>F162+J162</f>
        <v>87.48640322229389</v>
      </c>
      <c r="L162" s="167">
        <v>0.7222762365460071</v>
      </c>
      <c r="M162" s="186">
        <f>K162+G162</f>
        <v>87.48640322229389</v>
      </c>
      <c r="N162" s="185">
        <v>1300</v>
      </c>
      <c r="O162" s="169">
        <f>M162*N162</f>
        <v>113732.32418898205</v>
      </c>
      <c r="P162" s="63">
        <v>107682.44541244024</v>
      </c>
    </row>
    <row r="163" spans="1:16" ht="15">
      <c r="A163" s="182" t="s">
        <v>128</v>
      </c>
      <c r="B163" s="182">
        <v>3</v>
      </c>
      <c r="C163" s="182">
        <v>302</v>
      </c>
      <c r="D163" s="182">
        <v>1</v>
      </c>
      <c r="E163" s="183" t="s">
        <v>25</v>
      </c>
      <c r="F163" s="166">
        <v>55.31</v>
      </c>
      <c r="G163" s="187"/>
      <c r="H163" s="167">
        <v>0.6186679307844994</v>
      </c>
      <c r="I163" s="168"/>
      <c r="J163" s="166">
        <v>6.591918411475953</v>
      </c>
      <c r="K163" s="184">
        <f>F163+J163</f>
        <v>61.901918411475954</v>
      </c>
      <c r="L163" s="167">
        <v>0.4016176419614098</v>
      </c>
      <c r="M163" s="186">
        <f>K163+G163</f>
        <v>61.901918411475954</v>
      </c>
      <c r="N163" s="185">
        <v>1300</v>
      </c>
      <c r="O163" s="169" t="s">
        <v>29</v>
      </c>
      <c r="P163" s="63" t="s">
        <v>29</v>
      </c>
    </row>
    <row r="164" spans="1:16" ht="15">
      <c r="A164" s="182" t="s">
        <v>129</v>
      </c>
      <c r="B164" s="182">
        <v>3</v>
      </c>
      <c r="C164" s="182">
        <v>303</v>
      </c>
      <c r="D164" s="182">
        <v>1</v>
      </c>
      <c r="E164" s="183" t="s">
        <v>25</v>
      </c>
      <c r="F164" s="166">
        <v>67.93</v>
      </c>
      <c r="G164" s="187"/>
      <c r="H164" s="167">
        <v>0.830214814528065</v>
      </c>
      <c r="I164" s="168"/>
      <c r="J164" s="166">
        <v>8.095986579127853</v>
      </c>
      <c r="K164" s="184">
        <f>F164+J164</f>
        <v>76.02598657912786</v>
      </c>
      <c r="L164" s="167">
        <v>0.6301526864678176</v>
      </c>
      <c r="M164" s="186">
        <f>K164</f>
        <v>76.02598657912786</v>
      </c>
      <c r="N164" s="185">
        <v>1300</v>
      </c>
      <c r="O164" s="243">
        <f>M164*N164</f>
        <v>98833.78255286622</v>
      </c>
      <c r="P164" s="63">
        <v>93934.64720761869</v>
      </c>
    </row>
    <row r="165" spans="1:15" ht="15">
      <c r="A165" s="165"/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</row>
    <row r="166" spans="1:25" ht="15">
      <c r="A166" s="182" t="s">
        <v>130</v>
      </c>
      <c r="B166" s="182">
        <v>4</v>
      </c>
      <c r="C166" s="182">
        <v>401</v>
      </c>
      <c r="D166" s="182">
        <v>2</v>
      </c>
      <c r="E166" s="183" t="s">
        <v>25</v>
      </c>
      <c r="F166" s="166">
        <v>111.08</v>
      </c>
      <c r="G166" s="187"/>
      <c r="H166" s="167">
        <v>1.0917598629239238</v>
      </c>
      <c r="I166" s="168"/>
      <c r="J166" s="166">
        <v>12.467476135960004</v>
      </c>
      <c r="K166" s="166">
        <f>F166+J166</f>
        <v>123.54747613596</v>
      </c>
      <c r="L166" s="167">
        <v>0.6704974158465885</v>
      </c>
      <c r="M166" s="186">
        <f>K166</f>
        <v>123.54747613596</v>
      </c>
      <c r="N166" s="185">
        <v>1300</v>
      </c>
      <c r="O166" s="244">
        <f>M166*N166</f>
        <v>160611.718976748</v>
      </c>
      <c r="P166" s="63">
        <v>135447.43066497188</v>
      </c>
      <c r="Q166" s="77"/>
      <c r="R166" s="77"/>
      <c r="S166" s="77"/>
      <c r="T166" s="77"/>
      <c r="U166" s="77"/>
      <c r="V166" s="77"/>
      <c r="W166" s="77"/>
      <c r="X166" s="77"/>
      <c r="Y166" s="77"/>
    </row>
    <row r="167" spans="1:15" ht="15.75" thickBot="1">
      <c r="A167" s="165"/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</row>
    <row r="168" spans="1:16" ht="15.75">
      <c r="A168" s="4" t="s">
        <v>77</v>
      </c>
      <c r="B168" s="4"/>
      <c r="C168" s="4" t="s">
        <v>2</v>
      </c>
      <c r="D168" s="4"/>
      <c r="E168" s="4" t="s">
        <v>3</v>
      </c>
      <c r="F168" s="4" t="s">
        <v>4</v>
      </c>
      <c r="G168" s="4" t="s">
        <v>5</v>
      </c>
      <c r="H168" s="6"/>
      <c r="I168" s="51" t="s">
        <v>6</v>
      </c>
      <c r="J168" s="52" t="s">
        <v>7</v>
      </c>
      <c r="K168" s="53" t="s">
        <v>78</v>
      </c>
      <c r="L168" s="10" t="s">
        <v>9</v>
      </c>
      <c r="M168" s="12" t="s">
        <v>11</v>
      </c>
      <c r="N168" s="11" t="s">
        <v>10</v>
      </c>
      <c r="O168" s="61" t="s">
        <v>10</v>
      </c>
      <c r="P168" s="67" t="s">
        <v>146</v>
      </c>
    </row>
    <row r="169" spans="1:16" ht="15.75">
      <c r="A169" s="15"/>
      <c r="B169" s="15" t="s">
        <v>79</v>
      </c>
      <c r="C169" s="15" t="s">
        <v>13</v>
      </c>
      <c r="D169" s="15" t="s">
        <v>14</v>
      </c>
      <c r="E169" s="15"/>
      <c r="F169" s="15" t="s">
        <v>15</v>
      </c>
      <c r="G169" s="15"/>
      <c r="H169" s="16"/>
      <c r="I169" s="54"/>
      <c r="J169" s="55"/>
      <c r="K169" s="15" t="s">
        <v>16</v>
      </c>
      <c r="L169" s="19" t="s">
        <v>17</v>
      </c>
      <c r="M169" s="208"/>
      <c r="N169" s="209" t="s">
        <v>18</v>
      </c>
      <c r="O169" s="66"/>
      <c r="P169" s="68" t="s">
        <v>145</v>
      </c>
    </row>
    <row r="170" spans="1:16" ht="16.5" thickBot="1">
      <c r="A170" s="22"/>
      <c r="B170" s="22"/>
      <c r="C170" s="22"/>
      <c r="D170" s="22"/>
      <c r="E170" s="22"/>
      <c r="F170" s="22" t="s">
        <v>19</v>
      </c>
      <c r="G170" s="22" t="s">
        <v>19</v>
      </c>
      <c r="H170" s="24"/>
      <c r="I170" s="56" t="s">
        <v>19</v>
      </c>
      <c r="J170" s="22" t="s">
        <v>19</v>
      </c>
      <c r="K170" s="57" t="s">
        <v>7</v>
      </c>
      <c r="L170" s="19" t="s">
        <v>20</v>
      </c>
      <c r="M170" s="210" t="s">
        <v>21</v>
      </c>
      <c r="N170" s="211"/>
      <c r="O170" s="62"/>
      <c r="P170" s="69"/>
    </row>
    <row r="171" spans="1:15" ht="15">
      <c r="A171" s="202"/>
      <c r="B171" s="202"/>
      <c r="C171" s="202"/>
      <c r="D171" s="202"/>
      <c r="E171" s="30" t="s">
        <v>131</v>
      </c>
      <c r="F171" s="58"/>
      <c r="G171" s="93"/>
      <c r="H171" s="74"/>
      <c r="I171" s="221"/>
      <c r="J171" s="74"/>
      <c r="K171" s="74"/>
      <c r="L171" s="74"/>
      <c r="M171" s="222"/>
      <c r="N171" s="223"/>
      <c r="O171" s="75"/>
    </row>
    <row r="172" spans="1:16" ht="15">
      <c r="A172" s="111" t="s">
        <v>132</v>
      </c>
      <c r="B172" s="111">
        <v>1</v>
      </c>
      <c r="C172" s="111">
        <v>101</v>
      </c>
      <c r="D172" s="111">
        <v>1</v>
      </c>
      <c r="E172" s="112" t="s">
        <v>25</v>
      </c>
      <c r="F172" s="113">
        <v>45.18</v>
      </c>
      <c r="G172" s="88">
        <v>16.13</v>
      </c>
      <c r="H172" s="190"/>
      <c r="I172" s="191" t="s">
        <v>149</v>
      </c>
      <c r="J172" s="88">
        <v>2.7410928550669973</v>
      </c>
      <c r="K172" s="117">
        <f>F172+G172+J172</f>
        <v>64.051092855067</v>
      </c>
      <c r="L172" s="190">
        <v>0.4240162149964653</v>
      </c>
      <c r="M172" s="115">
        <f>K172</f>
        <v>64.051092855067</v>
      </c>
      <c r="N172" s="225"/>
      <c r="O172" s="226" t="s">
        <v>29</v>
      </c>
      <c r="P172" s="63">
        <v>96075.63249780689</v>
      </c>
    </row>
    <row r="173" spans="1:16" ht="15">
      <c r="A173" s="111" t="s">
        <v>133</v>
      </c>
      <c r="B173" s="111">
        <v>1</v>
      </c>
      <c r="C173" s="111">
        <v>102</v>
      </c>
      <c r="D173" s="111">
        <v>1</v>
      </c>
      <c r="E173" s="112" t="s">
        <v>25</v>
      </c>
      <c r="F173" s="113">
        <v>49.99</v>
      </c>
      <c r="G173" s="88">
        <v>16.76</v>
      </c>
      <c r="H173" s="190"/>
      <c r="I173" s="191" t="s">
        <v>149</v>
      </c>
      <c r="J173" s="117">
        <v>3.0077353101784716</v>
      </c>
      <c r="K173" s="117">
        <f>F173+G173+J173</f>
        <v>69.75773531017848</v>
      </c>
      <c r="L173" s="190">
        <v>0.4667510168829403</v>
      </c>
      <c r="M173" s="115">
        <f>K173</f>
        <v>69.75773531017848</v>
      </c>
      <c r="N173" s="225"/>
      <c r="O173" s="226" t="s">
        <v>29</v>
      </c>
      <c r="P173" s="63">
        <v>104636.08345625683</v>
      </c>
    </row>
    <row r="174" spans="1:16" ht="15">
      <c r="A174" s="111" t="s">
        <v>134</v>
      </c>
      <c r="B174" s="111">
        <v>1</v>
      </c>
      <c r="C174" s="111">
        <v>103</v>
      </c>
      <c r="D174" s="111">
        <v>2</v>
      </c>
      <c r="E174" s="112" t="s">
        <v>25</v>
      </c>
      <c r="F174" s="113">
        <v>89.95</v>
      </c>
      <c r="G174" s="88">
        <v>16.78</v>
      </c>
      <c r="H174" s="190"/>
      <c r="I174" s="191"/>
      <c r="J174" s="117">
        <v>5.161903146755497</v>
      </c>
      <c r="K174" s="117">
        <f>F174+J174</f>
        <v>95.1119031467555</v>
      </c>
      <c r="L174" s="190">
        <v>0.8391593827826657</v>
      </c>
      <c r="M174" s="115">
        <f>K174+G174</f>
        <v>111.8919031467555</v>
      </c>
      <c r="N174" s="225">
        <v>1800</v>
      </c>
      <c r="O174" s="226">
        <f>M174*N174</f>
        <v>201405.4256641599</v>
      </c>
      <c r="P174" s="63">
        <v>142150.3218952045</v>
      </c>
    </row>
    <row r="175" spans="1:15" ht="15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1:16" ht="15">
      <c r="A176" s="111" t="s">
        <v>135</v>
      </c>
      <c r="B176" s="111">
        <v>2</v>
      </c>
      <c r="C176" s="111">
        <v>201</v>
      </c>
      <c r="D176" s="111">
        <v>2</v>
      </c>
      <c r="E176" s="112" t="s">
        <v>136</v>
      </c>
      <c r="F176" s="113">
        <v>109.73</v>
      </c>
      <c r="G176" s="92"/>
      <c r="H176" s="190">
        <v>1.0784222986165295</v>
      </c>
      <c r="I176" s="191"/>
      <c r="J176" s="117">
        <v>6.33</v>
      </c>
      <c r="K176" s="117">
        <f>F176+J176</f>
        <v>116.06</v>
      </c>
      <c r="L176" s="190">
        <v>0.7801344912898962</v>
      </c>
      <c r="M176" s="115">
        <f>K176+G176</f>
        <v>116.06</v>
      </c>
      <c r="N176" s="225">
        <v>1800</v>
      </c>
      <c r="O176" s="239">
        <f>M176*N176</f>
        <v>208908</v>
      </c>
      <c r="P176" s="63">
        <v>163519.278318378</v>
      </c>
    </row>
    <row r="177" spans="1:16" ht="15">
      <c r="A177" s="111" t="s">
        <v>137</v>
      </c>
      <c r="B177" s="111">
        <v>2</v>
      </c>
      <c r="C177" s="111">
        <v>202</v>
      </c>
      <c r="D177" s="111">
        <v>2</v>
      </c>
      <c r="E177" s="112" t="s">
        <v>136</v>
      </c>
      <c r="F177" s="113">
        <v>95.54</v>
      </c>
      <c r="G177" s="92">
        <v>49.74</v>
      </c>
      <c r="H177" s="190">
        <v>1.070938791071581</v>
      </c>
      <c r="I177" s="191"/>
      <c r="J177" s="117">
        <v>6.02</v>
      </c>
      <c r="K177" s="117">
        <f>F177+J177</f>
        <v>101.56</v>
      </c>
      <c r="L177" s="190">
        <v>0.8762124577887912</v>
      </c>
      <c r="M177" s="115">
        <f>K177+G177</f>
        <v>151.3</v>
      </c>
      <c r="N177" s="225">
        <v>1800</v>
      </c>
      <c r="O177" s="239">
        <f>(K177*N177)+(G177*900)</f>
        <v>227574</v>
      </c>
      <c r="P177" s="63" t="s">
        <v>29</v>
      </c>
    </row>
    <row r="178" spans="1:25" ht="15">
      <c r="A178" s="111" t="s">
        <v>138</v>
      </c>
      <c r="B178" s="111">
        <v>2</v>
      </c>
      <c r="C178" s="111">
        <v>203</v>
      </c>
      <c r="D178" s="111">
        <v>2</v>
      </c>
      <c r="E178" s="112" t="s">
        <v>25</v>
      </c>
      <c r="F178" s="113">
        <v>89.95</v>
      </c>
      <c r="G178" s="92">
        <v>16.78</v>
      </c>
      <c r="H178" s="190">
        <v>1.030995976576541</v>
      </c>
      <c r="I178" s="191"/>
      <c r="J178" s="117">
        <v>5.63</v>
      </c>
      <c r="K178" s="117">
        <f>F178+J178</f>
        <v>95.58</v>
      </c>
      <c r="L178" s="190">
        <v>0.6628934215451796</v>
      </c>
      <c r="M178" s="115">
        <f>K178+G178</f>
        <v>112.36</v>
      </c>
      <c r="N178" s="225">
        <v>1800</v>
      </c>
      <c r="O178" s="239">
        <f>(K178*N178)+(G178*750)</f>
        <v>184629</v>
      </c>
      <c r="P178" s="63" t="s">
        <v>29</v>
      </c>
      <c r="Q178" s="77"/>
      <c r="R178" s="77"/>
      <c r="S178" s="77"/>
      <c r="T178" s="77"/>
      <c r="U178" s="77"/>
      <c r="V178" s="77"/>
      <c r="W178" s="77"/>
      <c r="X178" s="77"/>
      <c r="Y178" s="77"/>
    </row>
    <row r="179" spans="1:16" ht="15">
      <c r="A179" s="135"/>
      <c r="B179" s="135"/>
      <c r="C179" s="135"/>
      <c r="D179" s="135"/>
      <c r="E179" s="136"/>
      <c r="F179" s="192"/>
      <c r="G179" s="138"/>
      <c r="H179" s="193"/>
      <c r="I179" s="194"/>
      <c r="J179" s="142"/>
      <c r="K179" s="142"/>
      <c r="L179" s="193"/>
      <c r="M179" s="144"/>
      <c r="N179" s="143"/>
      <c r="O179" s="231"/>
      <c r="P179" s="65"/>
    </row>
    <row r="180" spans="1:16" s="50" customFormat="1" ht="15">
      <c r="A180" s="124"/>
      <c r="B180" s="124"/>
      <c r="C180" s="124"/>
      <c r="D180" s="124"/>
      <c r="E180" s="125"/>
      <c r="F180" s="195"/>
      <c r="G180" s="127"/>
      <c r="H180" s="196"/>
      <c r="I180" s="197"/>
      <c r="J180" s="131"/>
      <c r="K180" s="131"/>
      <c r="L180" s="196"/>
      <c r="M180" s="133"/>
      <c r="N180" s="132"/>
      <c r="O180" s="230"/>
      <c r="P180" s="60"/>
    </row>
    <row r="181" spans="1:16" ht="15">
      <c r="A181" s="111" t="s">
        <v>139</v>
      </c>
      <c r="B181" s="111">
        <v>1</v>
      </c>
      <c r="C181" s="111">
        <v>101</v>
      </c>
      <c r="D181" s="111">
        <v>1</v>
      </c>
      <c r="E181" s="112" t="s">
        <v>25</v>
      </c>
      <c r="F181" s="113">
        <v>45.18</v>
      </c>
      <c r="G181" s="113">
        <v>23.47</v>
      </c>
      <c r="H181" s="190">
        <v>0.618769427753797</v>
      </c>
      <c r="I181" s="191" t="s">
        <v>149</v>
      </c>
      <c r="J181" s="117">
        <v>2.84</v>
      </c>
      <c r="K181" s="117">
        <f>F181+G181+J181</f>
        <v>71.49000000000001</v>
      </c>
      <c r="L181" s="190">
        <v>0.4260425010060684</v>
      </c>
      <c r="M181" s="115">
        <f>K181</f>
        <v>71.49000000000001</v>
      </c>
      <c r="N181" s="225"/>
      <c r="O181" s="226" t="s">
        <v>29</v>
      </c>
      <c r="P181" s="63">
        <v>107239.71528884157</v>
      </c>
    </row>
    <row r="182" spans="1:16" ht="15">
      <c r="A182" s="111" t="s">
        <v>140</v>
      </c>
      <c r="B182" s="111">
        <v>1</v>
      </c>
      <c r="C182" s="111">
        <v>102</v>
      </c>
      <c r="D182" s="111">
        <v>1</v>
      </c>
      <c r="E182" s="112" t="s">
        <v>25</v>
      </c>
      <c r="F182" s="113">
        <v>50.18</v>
      </c>
      <c r="G182" s="92">
        <v>16.77</v>
      </c>
      <c r="H182" s="190">
        <v>0.668030233353509</v>
      </c>
      <c r="I182" s="191"/>
      <c r="J182" s="117">
        <v>3.03</v>
      </c>
      <c r="K182" s="117">
        <f>F182+J182</f>
        <v>53.21</v>
      </c>
      <c r="L182" s="190">
        <v>0.4711921432362174</v>
      </c>
      <c r="M182" s="115">
        <f>K182+G182</f>
        <v>69.98</v>
      </c>
      <c r="N182" s="225"/>
      <c r="O182" s="226" t="s">
        <v>29</v>
      </c>
      <c r="P182" s="63" t="s">
        <v>29</v>
      </c>
    </row>
    <row r="183" spans="1:16" ht="15">
      <c r="A183" s="111" t="s">
        <v>141</v>
      </c>
      <c r="B183" s="111">
        <v>1</v>
      </c>
      <c r="C183" s="111">
        <v>103</v>
      </c>
      <c r="D183" s="111">
        <v>2</v>
      </c>
      <c r="E183" s="112" t="s">
        <v>25</v>
      </c>
      <c r="F183" s="113">
        <v>84.07</v>
      </c>
      <c r="G183" s="92">
        <v>16.78</v>
      </c>
      <c r="H183" s="190">
        <v>1.0797243167076565</v>
      </c>
      <c r="I183" s="191"/>
      <c r="J183" s="117">
        <v>4.87</v>
      </c>
      <c r="K183" s="117">
        <f>F183+J183</f>
        <v>88.94</v>
      </c>
      <c r="L183" s="190">
        <v>0.7853129357516792</v>
      </c>
      <c r="M183" s="115">
        <f>K183+G183</f>
        <v>105.72</v>
      </c>
      <c r="N183" s="225"/>
      <c r="O183" s="226" t="s">
        <v>29</v>
      </c>
      <c r="P183" s="63" t="s">
        <v>29</v>
      </c>
    </row>
    <row r="184" spans="1:15" ht="1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1:18" ht="15">
      <c r="A185" s="111" t="s">
        <v>142</v>
      </c>
      <c r="B185" s="111">
        <v>2</v>
      </c>
      <c r="C185" s="111">
        <v>201</v>
      </c>
      <c r="D185" s="111">
        <v>2</v>
      </c>
      <c r="E185" s="112" t="s">
        <v>136</v>
      </c>
      <c r="F185" s="113">
        <v>140.25</v>
      </c>
      <c r="G185" s="92">
        <v>21.62</v>
      </c>
      <c r="H185" s="190">
        <v>1.4633382366702794</v>
      </c>
      <c r="I185" s="191"/>
      <c r="J185" s="117">
        <v>8.45</v>
      </c>
      <c r="K185" s="117">
        <f>F185+J185</f>
        <v>148.7</v>
      </c>
      <c r="L185" s="190">
        <v>1.197770932613026</v>
      </c>
      <c r="M185" s="115">
        <f>F185+G185+J185</f>
        <v>170.32</v>
      </c>
      <c r="N185" s="225">
        <v>1850</v>
      </c>
      <c r="O185" s="239">
        <f>(K185*N185)+(G185*900)</f>
        <v>294553</v>
      </c>
      <c r="P185" s="63" t="s">
        <v>29</v>
      </c>
      <c r="Q185" s="77"/>
      <c r="R185" s="77"/>
    </row>
    <row r="186" spans="1:16" ht="15">
      <c r="A186" s="111" t="s">
        <v>143</v>
      </c>
      <c r="B186" s="111">
        <v>2</v>
      </c>
      <c r="C186" s="111">
        <v>202</v>
      </c>
      <c r="D186" s="111">
        <v>3</v>
      </c>
      <c r="E186" s="112" t="s">
        <v>136</v>
      </c>
      <c r="F186" s="113">
        <v>160.86</v>
      </c>
      <c r="G186" s="92"/>
      <c r="H186" s="190">
        <v>1.6149087631531145</v>
      </c>
      <c r="I186" s="191"/>
      <c r="J186" s="117">
        <v>9.36</v>
      </c>
      <c r="K186" s="117">
        <f>F186+J186</f>
        <v>170.22000000000003</v>
      </c>
      <c r="L186" s="190">
        <v>1.1362985116303557</v>
      </c>
      <c r="M186" s="115">
        <f>F186+G186+J186</f>
        <v>170.22000000000003</v>
      </c>
      <c r="N186" s="225">
        <v>1800</v>
      </c>
      <c r="O186" s="226">
        <f>M186*N186</f>
        <v>306396.00000000006</v>
      </c>
      <c r="P186" s="63">
        <v>235687.97147790086</v>
      </c>
    </row>
    <row r="187" spans="1:16" ht="15">
      <c r="A187" s="135"/>
      <c r="B187" s="135"/>
      <c r="C187" s="135"/>
      <c r="D187" s="135"/>
      <c r="E187" s="136"/>
      <c r="F187" s="192"/>
      <c r="G187" s="138"/>
      <c r="H187" s="193"/>
      <c r="I187" s="194"/>
      <c r="J187" s="142"/>
      <c r="K187" s="142"/>
      <c r="L187" s="193"/>
      <c r="M187" s="144"/>
      <c r="N187" s="228"/>
      <c r="O187" s="229"/>
      <c r="P187" s="65"/>
    </row>
    <row r="188" spans="1:15" ht="1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1:16" ht="15">
      <c r="A189" s="111" t="s">
        <v>144</v>
      </c>
      <c r="B189" s="111">
        <v>1</v>
      </c>
      <c r="C189" s="111">
        <v>101</v>
      </c>
      <c r="D189" s="111">
        <v>1</v>
      </c>
      <c r="E189" s="112" t="s">
        <v>25</v>
      </c>
      <c r="F189" s="113">
        <v>63.29</v>
      </c>
      <c r="G189" s="113">
        <v>11.4</v>
      </c>
      <c r="H189" s="190">
        <v>1.13747229066535</v>
      </c>
      <c r="I189" s="191"/>
      <c r="J189" s="117"/>
      <c r="K189" s="117">
        <f>F189</f>
        <v>63.29</v>
      </c>
      <c r="L189" s="190">
        <v>0.6249849293594943</v>
      </c>
      <c r="M189" s="115">
        <f>F189+G189</f>
        <v>74.69</v>
      </c>
      <c r="N189" s="225">
        <v>2000</v>
      </c>
      <c r="O189" s="239">
        <f>M189*N189</f>
        <v>149380</v>
      </c>
      <c r="P189" s="63">
        <v>176398.3916846339</v>
      </c>
    </row>
    <row r="190" spans="1:16" ht="15">
      <c r="A190" s="111"/>
      <c r="B190" s="111"/>
      <c r="C190" s="111"/>
      <c r="D190" s="111"/>
      <c r="E190" s="112"/>
      <c r="F190" s="113"/>
      <c r="G190" s="92"/>
      <c r="H190" s="198"/>
      <c r="I190" s="191"/>
      <c r="J190" s="198"/>
      <c r="K190" s="198"/>
      <c r="L190" s="198"/>
      <c r="M190" s="115"/>
      <c r="N190" s="225"/>
      <c r="O190" s="226"/>
      <c r="P190" s="63"/>
    </row>
    <row r="191" spans="1:16" ht="15">
      <c r="A191" s="111" t="s">
        <v>148</v>
      </c>
      <c r="B191" s="111">
        <v>1</v>
      </c>
      <c r="C191" s="111">
        <v>102</v>
      </c>
      <c r="D191" s="111">
        <v>2</v>
      </c>
      <c r="E191" s="112" t="s">
        <v>25</v>
      </c>
      <c r="F191" s="113">
        <v>82.4</v>
      </c>
      <c r="G191" s="92">
        <v>45.13</v>
      </c>
      <c r="H191" s="190">
        <v>1.425962479734832</v>
      </c>
      <c r="I191" s="191"/>
      <c r="J191" s="117"/>
      <c r="K191" s="117">
        <f>F191</f>
        <v>82.4</v>
      </c>
      <c r="L191" s="190">
        <v>0.7957283579588108</v>
      </c>
      <c r="M191" s="115">
        <f>F191+G191</f>
        <v>127.53</v>
      </c>
      <c r="N191" s="225"/>
      <c r="O191" s="226" t="s">
        <v>29</v>
      </c>
      <c r="P191" s="63" t="s">
        <v>29</v>
      </c>
    </row>
    <row r="192" spans="1:16" ht="15">
      <c r="A192" s="198" t="s">
        <v>152</v>
      </c>
      <c r="B192" s="198"/>
      <c r="C192" s="198"/>
      <c r="D192" s="198"/>
      <c r="E192" s="198"/>
      <c r="F192" s="224">
        <v>137.35</v>
      </c>
      <c r="G192" s="92"/>
      <c r="H192" s="92"/>
      <c r="I192" s="113"/>
      <c r="J192" s="92"/>
      <c r="K192" s="224">
        <v>137.35</v>
      </c>
      <c r="L192" s="92"/>
      <c r="M192" s="224">
        <v>137.35</v>
      </c>
      <c r="N192" s="225"/>
      <c r="O192" s="227" t="s">
        <v>29</v>
      </c>
      <c r="P192" s="63"/>
    </row>
    <row r="194" spans="7:13" ht="15">
      <c r="G194" s="188"/>
      <c r="K194" s="188"/>
      <c r="M194" s="189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3:P201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3:P201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kalina veleva</cp:lastModifiedBy>
  <cp:lastPrinted>2013-08-19T16:11:18Z</cp:lastPrinted>
  <dcterms:created xsi:type="dcterms:W3CDTF">2011-07-25T10:42:32Z</dcterms:created>
  <dcterms:modified xsi:type="dcterms:W3CDTF">2013-09-05T06:29:42Z</dcterms:modified>
  <cp:category/>
  <cp:version/>
  <cp:contentType/>
  <cp:contentStatus/>
</cp:coreProperties>
</file>