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таблица ценообразуване" sheetId="1" r:id="rId1"/>
    <sheet name="Sheet2" sheetId="2" r:id="rId2"/>
    <sheet name="Sheet3" sheetId="3" r:id="rId3"/>
  </sheets>
  <definedNames>
    <definedName name="Excel_BuiltIn__FilterDatabase">'таблица ценообразуване'!$A$2:$K$2</definedName>
  </definedNames>
  <calcPr fullCalcOnLoad="1"/>
</workbook>
</file>

<file path=xl/sharedStrings.xml><?xml version="1.0" encoding="utf-8"?>
<sst xmlns="http://schemas.openxmlformats.org/spreadsheetml/2006/main" count="293" uniqueCount="73">
  <si>
    <t>Комплекс „U-dacha“ Солнечный берег</t>
  </si>
  <si>
    <t>№</t>
  </si>
  <si>
    <t>Жилая площ, 
кв.м.</t>
  </si>
  <si>
    <t>Площ. общих 
Частей, кв.м.</t>
  </si>
  <si>
    <t>Общая площ, 
кв.м.</t>
  </si>
  <si>
    <t>Вид на 
Бассейн</t>
  </si>
  <si>
    <t>Цена 
кв.м.</t>
  </si>
  <si>
    <t>Цена</t>
  </si>
  <si>
    <t>Статус</t>
  </si>
  <si>
    <t>Кота ±0.00 /партер/</t>
  </si>
  <si>
    <t>Ап.01</t>
  </si>
  <si>
    <t xml:space="preserve">   -</t>
  </si>
  <si>
    <t>да</t>
  </si>
  <si>
    <t>с мебели + 4200евро</t>
  </si>
  <si>
    <t>Ап.02</t>
  </si>
  <si>
    <t>продан</t>
  </si>
  <si>
    <t>с мебели + 3840евро</t>
  </si>
  <si>
    <t>Ап.03</t>
  </si>
  <si>
    <t>Ап.04</t>
  </si>
  <si>
    <t>Ап.05</t>
  </si>
  <si>
    <t>Ап.06</t>
  </si>
  <si>
    <t>Ап.07</t>
  </si>
  <si>
    <t>Ап.08</t>
  </si>
  <si>
    <t>нет</t>
  </si>
  <si>
    <t>Кота +2.80 /първи етаж/</t>
  </si>
  <si>
    <t>Ап.09</t>
  </si>
  <si>
    <t>Ап.10</t>
  </si>
  <si>
    <t>Ап.11</t>
  </si>
  <si>
    <t>Ап.12</t>
  </si>
  <si>
    <t>Ап.14</t>
  </si>
  <si>
    <t>Ап.15</t>
  </si>
  <si>
    <t>Ап.16</t>
  </si>
  <si>
    <t>Ап.17</t>
  </si>
  <si>
    <t>Ап.18</t>
  </si>
  <si>
    <t>Кота +5.60 /втори етаж/</t>
  </si>
  <si>
    <t>Ап.19</t>
  </si>
  <si>
    <t>Ап.20</t>
  </si>
  <si>
    <t>Ап.21</t>
  </si>
  <si>
    <t>Ап.22</t>
  </si>
  <si>
    <t>Ап.23</t>
  </si>
  <si>
    <t>Ап.24</t>
  </si>
  <si>
    <t>Ап.25</t>
  </si>
  <si>
    <t>Ап.26</t>
  </si>
  <si>
    <t>Ап.27</t>
  </si>
  <si>
    <t>Кота +8.40 /трети етаж/</t>
  </si>
  <si>
    <t>Ап.28</t>
  </si>
  <si>
    <t>Ап.29</t>
  </si>
  <si>
    <t>Ап.30</t>
  </si>
  <si>
    <t>Ап.31</t>
  </si>
  <si>
    <t>Ап.32</t>
  </si>
  <si>
    <t>Ап.33</t>
  </si>
  <si>
    <t>Ап.34</t>
  </si>
  <si>
    <t>Ап.35</t>
  </si>
  <si>
    <t>Ап.36</t>
  </si>
  <si>
    <t>Кота +11.20 /четвърти етаж/</t>
  </si>
  <si>
    <t>Ап.37</t>
  </si>
  <si>
    <t>Ап.38</t>
  </si>
  <si>
    <t>Ап.39</t>
  </si>
  <si>
    <t>Ап.40</t>
  </si>
  <si>
    <t>Ап.41</t>
  </si>
  <si>
    <t>Ап.42</t>
  </si>
  <si>
    <t>Ап.43</t>
  </si>
  <si>
    <t>Ап.44</t>
  </si>
  <si>
    <t>Ап.45</t>
  </si>
  <si>
    <t>Кота +14.00 /пети етаж/</t>
  </si>
  <si>
    <t>Ап.46</t>
  </si>
  <si>
    <t>Ап.47</t>
  </si>
  <si>
    <t>Ап.48</t>
  </si>
  <si>
    <t>Ап.49</t>
  </si>
  <si>
    <t>Ап.50</t>
  </si>
  <si>
    <t>Ап.51</t>
  </si>
  <si>
    <t>Ап.52</t>
  </si>
  <si>
    <t>Ап.53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</si>
</sst>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##0.00"/>
    <numFmt numFmtId="168" formatCode="0"/>
  </numFmts>
  <fonts count="6">
    <font>
      <sz val="10"/>
      <name val="Arial"/>
      <family val="2"/>
    </font>
    <font>
      <sz val="10"/>
      <color indexed="1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3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20" applyNumberFormat="1" applyAlignment="1">
      <alignment horizontal="right"/>
      <protection/>
    </xf>
    <xf numFmtId="165" fontId="0" fillId="0" borderId="0" xfId="20" applyNumberFormat="1">
      <alignment/>
      <protection/>
    </xf>
    <xf numFmtId="165" fontId="1" fillId="0" borderId="0" xfId="20" applyNumberFormat="1" applyFont="1">
      <alignment/>
      <protection/>
    </xf>
    <xf numFmtId="164" fontId="2" fillId="2" borderId="1" xfId="20" applyFont="1" applyFill="1" applyBorder="1" applyAlignment="1">
      <alignment horizontal="center" vertical="center"/>
      <protection/>
    </xf>
    <xf numFmtId="164" fontId="2" fillId="2" borderId="1" xfId="20" applyFont="1" applyFill="1" applyBorder="1" applyAlignment="1">
      <alignment vertical="center"/>
      <protection/>
    </xf>
    <xf numFmtId="165" fontId="3" fillId="2" borderId="2" xfId="20" applyNumberFormat="1" applyFont="1" applyFill="1" applyBorder="1" applyAlignment="1">
      <alignment horizontal="center" vertical="center" wrapText="1"/>
      <protection/>
    </xf>
    <xf numFmtId="165" fontId="2" fillId="2" borderId="1" xfId="20" applyNumberFormat="1" applyFont="1" applyFill="1" applyBorder="1" applyAlignment="1">
      <alignment vertical="center"/>
      <protection/>
    </xf>
    <xf numFmtId="165" fontId="2" fillId="2" borderId="1" xfId="20" applyNumberFormat="1" applyFont="1" applyFill="1" applyBorder="1" applyAlignment="1">
      <alignment horizontal="center" vertical="center" wrapText="1"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3" fillId="2" borderId="2" xfId="20" applyFont="1" applyFill="1" applyBorder="1" applyAlignment="1">
      <alignment horizontal="center" vertical="center" wrapText="1"/>
      <protection/>
    </xf>
    <xf numFmtId="164" fontId="3" fillId="2" borderId="2" xfId="20" applyFont="1" applyFill="1" applyBorder="1" applyAlignment="1">
      <alignment horizontal="center" wrapText="1"/>
      <protection/>
    </xf>
    <xf numFmtId="164" fontId="3" fillId="2" borderId="2" xfId="20" applyFont="1" applyFill="1" applyBorder="1" applyAlignment="1">
      <alignment horizontal="center"/>
      <protection/>
    </xf>
    <xf numFmtId="164" fontId="3" fillId="0" borderId="2" xfId="20" applyFont="1" applyFill="1" applyBorder="1">
      <alignment/>
      <protection/>
    </xf>
    <xf numFmtId="164" fontId="3" fillId="2" borderId="3" xfId="20" applyFont="1" applyFill="1" applyBorder="1" applyAlignment="1">
      <alignment vertical="center"/>
      <protection/>
    </xf>
    <xf numFmtId="164" fontId="3" fillId="2" borderId="4" xfId="20" applyFont="1" applyFill="1" applyBorder="1" applyAlignment="1">
      <alignment vertical="center"/>
      <protection/>
    </xf>
    <xf numFmtId="164" fontId="3" fillId="2" borderId="4" xfId="20" applyFont="1" applyFill="1" applyBorder="1" applyAlignment="1">
      <alignment horizontal="center" vertical="center"/>
      <protection/>
    </xf>
    <xf numFmtId="164" fontId="3" fillId="2" borderId="5" xfId="20" applyFont="1" applyFill="1" applyBorder="1" applyAlignment="1">
      <alignment/>
      <protection/>
    </xf>
    <xf numFmtId="164" fontId="3" fillId="0" borderId="2" xfId="20" applyFont="1" applyBorder="1">
      <alignment/>
      <protection/>
    </xf>
    <xf numFmtId="164" fontId="3" fillId="2" borderId="1" xfId="20" applyFont="1" applyFill="1" applyBorder="1" applyAlignment="1">
      <alignment vertical="center"/>
      <protection/>
    </xf>
    <xf numFmtId="165" fontId="3" fillId="2" borderId="1" xfId="20" applyNumberFormat="1" applyFont="1" applyFill="1" applyBorder="1" applyAlignment="1">
      <alignment horizontal="right" vertical="center"/>
      <protection/>
    </xf>
    <xf numFmtId="165" fontId="3" fillId="2" borderId="1" xfId="20" applyNumberFormat="1" applyFont="1" applyFill="1" applyBorder="1" applyAlignment="1">
      <alignment vertical="center"/>
      <protection/>
    </xf>
    <xf numFmtId="166" fontId="3" fillId="2" borderId="1" xfId="20" applyNumberFormat="1" applyFont="1" applyFill="1" applyBorder="1" applyAlignment="1">
      <alignment vertical="center"/>
      <protection/>
    </xf>
    <xf numFmtId="164" fontId="3" fillId="2" borderId="1" xfId="20" applyFont="1" applyFill="1" applyBorder="1" applyAlignment="1">
      <alignment horizontal="center" vertical="center"/>
      <protection/>
    </xf>
    <xf numFmtId="165" fontId="3" fillId="2" borderId="1" xfId="20" applyNumberFormat="1" applyFont="1" applyFill="1" applyBorder="1">
      <alignment/>
      <protection/>
    </xf>
    <xf numFmtId="167" fontId="3" fillId="2" borderId="2" xfId="20" applyNumberFormat="1" applyFont="1" applyFill="1" applyBorder="1" applyAlignment="1">
      <alignment horizontal="center"/>
      <protection/>
    </xf>
    <xf numFmtId="164" fontId="3" fillId="2" borderId="2" xfId="20" applyFont="1" applyFill="1" applyBorder="1" applyAlignment="1">
      <alignment horizontal="left"/>
      <protection/>
    </xf>
    <xf numFmtId="168" fontId="3" fillId="2" borderId="2" xfId="20" applyNumberFormat="1" applyFont="1" applyFill="1" applyBorder="1" applyAlignment="1">
      <alignment horizontal="left"/>
      <protection/>
    </xf>
    <xf numFmtId="165" fontId="3" fillId="2" borderId="2" xfId="20" applyNumberFormat="1" applyFont="1" applyFill="1" applyBorder="1">
      <alignment/>
      <protection/>
    </xf>
    <xf numFmtId="164" fontId="3" fillId="3" borderId="1" xfId="20" applyFont="1" applyFill="1" applyBorder="1" applyAlignment="1">
      <alignment vertical="center"/>
      <protection/>
    </xf>
    <xf numFmtId="165" fontId="3" fillId="3" borderId="1" xfId="20" applyNumberFormat="1" applyFont="1" applyFill="1" applyBorder="1" applyAlignment="1">
      <alignment horizontal="right" vertical="center"/>
      <protection/>
    </xf>
    <xf numFmtId="165" fontId="3" fillId="3" borderId="1" xfId="20" applyNumberFormat="1" applyFont="1" applyFill="1" applyBorder="1" applyAlignment="1">
      <alignment vertical="center"/>
      <protection/>
    </xf>
    <xf numFmtId="166" fontId="3" fillId="3" borderId="1" xfId="20" applyNumberFormat="1" applyFont="1" applyFill="1" applyBorder="1" applyAlignment="1">
      <alignment vertical="center"/>
      <protection/>
    </xf>
    <xf numFmtId="164" fontId="3" fillId="3" borderId="1" xfId="20" applyFont="1" applyFill="1" applyBorder="1" applyAlignment="1">
      <alignment horizontal="center" vertical="center"/>
      <protection/>
    </xf>
    <xf numFmtId="165" fontId="3" fillId="3" borderId="1" xfId="20" applyNumberFormat="1" applyFont="1" applyFill="1" applyBorder="1">
      <alignment/>
      <protection/>
    </xf>
    <xf numFmtId="167" fontId="3" fillId="3" borderId="2" xfId="20" applyNumberFormat="1" applyFont="1" applyFill="1" applyBorder="1" applyAlignment="1">
      <alignment horizontal="center"/>
      <protection/>
    </xf>
    <xf numFmtId="164" fontId="3" fillId="3" borderId="2" xfId="20" applyFont="1" applyFill="1" applyBorder="1" applyAlignment="1">
      <alignment horizontal="left"/>
      <protection/>
    </xf>
    <xf numFmtId="168" fontId="3" fillId="3" borderId="2" xfId="20" applyNumberFormat="1" applyFont="1" applyFill="1" applyBorder="1" applyAlignment="1">
      <alignment horizontal="left"/>
      <protection/>
    </xf>
    <xf numFmtId="165" fontId="3" fillId="3" borderId="2" xfId="20" applyNumberFormat="1" applyFont="1" applyFill="1" applyBorder="1">
      <alignment/>
      <protection/>
    </xf>
    <xf numFmtId="164" fontId="3" fillId="3" borderId="2" xfId="20" applyFont="1" applyFill="1" applyBorder="1">
      <alignment/>
      <protection/>
    </xf>
    <xf numFmtId="164" fontId="3" fillId="2" borderId="2" xfId="20" applyFont="1" applyFill="1" applyBorder="1">
      <alignment/>
      <protection/>
    </xf>
    <xf numFmtId="164" fontId="3" fillId="2" borderId="1" xfId="20" applyFont="1" applyFill="1" applyBorder="1">
      <alignment/>
      <protection/>
    </xf>
    <xf numFmtId="164" fontId="4" fillId="0" borderId="2" xfId="20" applyFont="1" applyBorder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0" fillId="0" borderId="0" xfId="20" applyBorder="1">
      <alignment/>
      <protection/>
    </xf>
    <xf numFmtId="165" fontId="0" fillId="0" borderId="0" xfId="20" applyNumberFormat="1" applyBorder="1" applyAlignment="1">
      <alignment horizontal="right"/>
      <protection/>
    </xf>
    <xf numFmtId="165" fontId="0" fillId="0" borderId="0" xfId="20" applyNumberFormat="1" applyBorder="1">
      <alignment/>
      <protection/>
    </xf>
    <xf numFmtId="164" fontId="0" fillId="0" borderId="0" xfId="20" applyFill="1" applyBorder="1" applyAlignment="1">
      <alignment vertical="center"/>
      <protection/>
    </xf>
    <xf numFmtId="165" fontId="1" fillId="0" borderId="0" xfId="20" applyNumberFormat="1" applyFont="1" applyBorder="1">
      <alignment/>
      <protection/>
    </xf>
    <xf numFmtId="164" fontId="5" fillId="0" borderId="0" xfId="20" applyFont="1">
      <alignment/>
      <protection/>
    </xf>
    <xf numFmtId="165" fontId="5" fillId="0" borderId="0" xfId="20" applyNumberFormat="1" applyFont="1">
      <alignment/>
      <protection/>
    </xf>
    <xf numFmtId="166" fontId="0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tabSelected="1" workbookViewId="0" topLeftCell="A1">
      <selection activeCell="Q67" sqref="Q67"/>
    </sheetView>
  </sheetViews>
  <sheetFormatPr defaultColWidth="9.140625" defaultRowHeight="12.75"/>
  <cols>
    <col min="1" max="1" width="6.57421875" style="1" customWidth="1"/>
    <col min="2" max="2" width="10.57421875" style="2" customWidth="1"/>
    <col min="3" max="5" width="0" style="3" hidden="1" customWidth="1"/>
    <col min="6" max="7" width="0" style="1" hidden="1" customWidth="1"/>
    <col min="8" max="8" width="0" style="4" hidden="1" customWidth="1"/>
    <col min="9" max="9" width="0" style="1" hidden="1" customWidth="1"/>
    <col min="10" max="10" width="10.8515625" style="3" customWidth="1"/>
    <col min="11" max="12" width="0" style="1" hidden="1" customWidth="1"/>
    <col min="13" max="13" width="10.57421875" style="1" customWidth="1"/>
    <col min="14" max="15" width="8.7109375" style="1" customWidth="1"/>
    <col min="16" max="18" width="9.28125" style="1" customWidth="1"/>
    <col min="19" max="16384" width="8.7109375" style="1" customWidth="1"/>
  </cols>
  <sheetData>
    <row r="1" spans="1:19" ht="1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56" ht="34.5" customHeight="1">
      <c r="A2" s="6" t="s">
        <v>1</v>
      </c>
      <c r="B2" s="7" t="s">
        <v>2</v>
      </c>
      <c r="C2" s="8"/>
      <c r="D2" s="8"/>
      <c r="E2" s="8"/>
      <c r="F2" s="6"/>
      <c r="G2" s="6"/>
      <c r="H2" s="9"/>
      <c r="I2" s="5"/>
      <c r="J2" s="7" t="s">
        <v>3</v>
      </c>
      <c r="K2" s="10"/>
      <c r="L2" s="9"/>
      <c r="M2" s="11" t="s">
        <v>4</v>
      </c>
      <c r="N2" s="12" t="s">
        <v>5</v>
      </c>
      <c r="O2" s="12" t="s">
        <v>6</v>
      </c>
      <c r="P2" s="13" t="s">
        <v>7</v>
      </c>
      <c r="Q2" s="14" t="s">
        <v>8</v>
      </c>
      <c r="IV2"/>
    </row>
    <row r="3" spans="1:256" ht="15.75" customHeight="1">
      <c r="A3" s="15" t="s">
        <v>9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7"/>
      <c r="M3" s="18"/>
      <c r="N3" s="19"/>
      <c r="O3" s="19"/>
      <c r="P3" s="19"/>
      <c r="Q3" s="19"/>
      <c r="IV3"/>
    </row>
    <row r="4" spans="1:256" ht="12.75">
      <c r="A4" s="20" t="s">
        <v>10</v>
      </c>
      <c r="B4" s="21">
        <v>33.84</v>
      </c>
      <c r="C4" s="22">
        <v>1.02</v>
      </c>
      <c r="D4" s="22">
        <v>0.93</v>
      </c>
      <c r="E4" s="22">
        <v>1</v>
      </c>
      <c r="F4" s="20" t="s">
        <v>11</v>
      </c>
      <c r="G4" s="20" t="s">
        <v>11</v>
      </c>
      <c r="H4" s="22">
        <f>ROUND(B4*C4*D4*E4,2)</f>
        <v>32.1</v>
      </c>
      <c r="I4" s="23">
        <f>ROUND(H4/$H$67*100,3)</f>
        <v>1.753</v>
      </c>
      <c r="J4" s="22">
        <f>ROUND($J$67*I4/100,2)</f>
        <v>6.37</v>
      </c>
      <c r="K4" s="22">
        <f>ROUND(B4+J4,2)</f>
        <v>40.21</v>
      </c>
      <c r="L4" s="24" t="s">
        <v>11</v>
      </c>
      <c r="M4" s="25">
        <f>ROUND(K4,2)</f>
        <v>40.21</v>
      </c>
      <c r="N4" s="26" t="s">
        <v>12</v>
      </c>
      <c r="O4" s="27">
        <v>787.5</v>
      </c>
      <c r="P4" s="28">
        <f>ROUNDUP(M4*O4,-1)</f>
        <v>31670</v>
      </c>
      <c r="Q4" s="29"/>
      <c r="R4" s="1" t="s">
        <v>13</v>
      </c>
      <c r="IV4"/>
    </row>
    <row r="5" spans="1:256" ht="12.75">
      <c r="A5" s="30" t="s">
        <v>14</v>
      </c>
      <c r="B5" s="31">
        <v>32.85</v>
      </c>
      <c r="C5" s="32">
        <v>1.02</v>
      </c>
      <c r="D5" s="32">
        <v>0.93</v>
      </c>
      <c r="E5" s="32">
        <v>1</v>
      </c>
      <c r="F5" s="30" t="s">
        <v>11</v>
      </c>
      <c r="G5" s="30" t="s">
        <v>11</v>
      </c>
      <c r="H5" s="32">
        <f>ROUND(B5*C5*D5*E5,2)</f>
        <v>31.16</v>
      </c>
      <c r="I5" s="33">
        <f>ROUND(H5/$H$67*100,3)</f>
        <v>1.702</v>
      </c>
      <c r="J5" s="32">
        <f>ROUND($J$67*I5/100,2)</f>
        <v>6.18</v>
      </c>
      <c r="K5" s="32">
        <f>ROUND(B5+J5,2)</f>
        <v>39.03</v>
      </c>
      <c r="L5" s="34" t="s">
        <v>11</v>
      </c>
      <c r="M5" s="35">
        <f>ROUND(K5,2)</f>
        <v>39.03</v>
      </c>
      <c r="N5" s="36" t="s">
        <v>12</v>
      </c>
      <c r="O5" s="37">
        <v>787.5</v>
      </c>
      <c r="P5" s="38">
        <f>ROUNDUP(M5*O5,-1)</f>
        <v>30740</v>
      </c>
      <c r="Q5" s="39" t="s">
        <v>15</v>
      </c>
      <c r="R5" s="1" t="s">
        <v>16</v>
      </c>
      <c r="IV5"/>
    </row>
    <row r="6" spans="1:256" ht="12.75">
      <c r="A6" s="30" t="s">
        <v>17</v>
      </c>
      <c r="B6" s="31">
        <v>32.85</v>
      </c>
      <c r="C6" s="32">
        <v>1.02</v>
      </c>
      <c r="D6" s="32">
        <v>0.93</v>
      </c>
      <c r="E6" s="32">
        <v>1</v>
      </c>
      <c r="F6" s="30" t="s">
        <v>11</v>
      </c>
      <c r="G6" s="30" t="s">
        <v>11</v>
      </c>
      <c r="H6" s="32">
        <f>ROUND(B6*C6*D6*E6,2)</f>
        <v>31.16</v>
      </c>
      <c r="I6" s="33">
        <f>ROUND(H6/$H$67*100,3)</f>
        <v>1.702</v>
      </c>
      <c r="J6" s="32">
        <f>ROUND($J$67*I6/100,2)</f>
        <v>6.18</v>
      </c>
      <c r="K6" s="32">
        <f>ROUND(B6+J6,2)</f>
        <v>39.03</v>
      </c>
      <c r="L6" s="34" t="s">
        <v>11</v>
      </c>
      <c r="M6" s="35">
        <f>ROUND(K6,2)</f>
        <v>39.03</v>
      </c>
      <c r="N6" s="36" t="s">
        <v>12</v>
      </c>
      <c r="O6" s="37"/>
      <c r="P6" s="38">
        <f>ROUNDUP(M6*O6,-1)</f>
        <v>0</v>
      </c>
      <c r="Q6" s="39" t="s">
        <v>15</v>
      </c>
      <c r="IV6"/>
    </row>
    <row r="7" spans="1:256" ht="12.75">
      <c r="A7" s="30" t="s">
        <v>18</v>
      </c>
      <c r="B7" s="31">
        <v>32.85</v>
      </c>
      <c r="C7" s="30">
        <v>1.02</v>
      </c>
      <c r="D7" s="30">
        <v>0.93</v>
      </c>
      <c r="E7" s="32">
        <v>1</v>
      </c>
      <c r="F7" s="30" t="s">
        <v>11</v>
      </c>
      <c r="G7" s="30" t="s">
        <v>11</v>
      </c>
      <c r="H7" s="32">
        <f>ROUND(B7*C7*D7*E7,2)</f>
        <v>31.16</v>
      </c>
      <c r="I7" s="33">
        <f>ROUND(H7/$H$67*100,3)</f>
        <v>1.702</v>
      </c>
      <c r="J7" s="32">
        <f>ROUND($J$67*I7/100,2)</f>
        <v>6.18</v>
      </c>
      <c r="K7" s="32">
        <f>ROUND(B7+J7,2)</f>
        <v>39.03</v>
      </c>
      <c r="L7" s="34" t="s">
        <v>11</v>
      </c>
      <c r="M7" s="35">
        <f>ROUND(K7,2)</f>
        <v>39.03</v>
      </c>
      <c r="N7" s="36" t="s">
        <v>12</v>
      </c>
      <c r="O7" s="37"/>
      <c r="P7" s="38">
        <f>ROUNDUP(M7*O7,-1)</f>
        <v>0</v>
      </c>
      <c r="Q7" s="39" t="s">
        <v>15</v>
      </c>
      <c r="IV7"/>
    </row>
    <row r="8" spans="1:256" ht="12.75">
      <c r="A8" s="30" t="s">
        <v>19</v>
      </c>
      <c r="B8" s="31">
        <v>32.85</v>
      </c>
      <c r="C8" s="30">
        <v>1.02</v>
      </c>
      <c r="D8" s="30">
        <v>0.93</v>
      </c>
      <c r="E8" s="32">
        <v>1</v>
      </c>
      <c r="F8" s="30" t="s">
        <v>11</v>
      </c>
      <c r="G8" s="30" t="s">
        <v>11</v>
      </c>
      <c r="H8" s="32">
        <f>ROUND(B8*C8*D8*E8,2)</f>
        <v>31.16</v>
      </c>
      <c r="I8" s="33">
        <f>ROUND(H8/$H$67*100,3)</f>
        <v>1.702</v>
      </c>
      <c r="J8" s="32">
        <f>ROUND($J$67*I8/100,2)</f>
        <v>6.18</v>
      </c>
      <c r="K8" s="32">
        <f>ROUND(B8+J8,2)</f>
        <v>39.03</v>
      </c>
      <c r="L8" s="34" t="s">
        <v>11</v>
      </c>
      <c r="M8" s="35">
        <f>ROUND(K8,2)</f>
        <v>39.03</v>
      </c>
      <c r="N8" s="36" t="s">
        <v>12</v>
      </c>
      <c r="O8" s="37"/>
      <c r="P8" s="38">
        <f>ROUNDUP(M8*O8,-1)</f>
        <v>0</v>
      </c>
      <c r="Q8" s="39" t="s">
        <v>15</v>
      </c>
      <c r="IV8"/>
    </row>
    <row r="9" spans="1:256" ht="12.75">
      <c r="A9" s="20" t="s">
        <v>20</v>
      </c>
      <c r="B9" s="21">
        <v>32.85</v>
      </c>
      <c r="C9" s="20">
        <v>1.02</v>
      </c>
      <c r="D9" s="20">
        <v>0.93</v>
      </c>
      <c r="E9" s="22">
        <v>1</v>
      </c>
      <c r="F9" s="20" t="s">
        <v>11</v>
      </c>
      <c r="G9" s="20" t="s">
        <v>11</v>
      </c>
      <c r="H9" s="22">
        <f>ROUND(B9*C9*D9*E9,2)</f>
        <v>31.16</v>
      </c>
      <c r="I9" s="23">
        <f>ROUND(H9/$H$67*100,3)</f>
        <v>1.702</v>
      </c>
      <c r="J9" s="22">
        <f>ROUND($J$67*I9/100,2)</f>
        <v>6.18</v>
      </c>
      <c r="K9" s="22">
        <f>ROUND(B9+J9,2)</f>
        <v>39.03</v>
      </c>
      <c r="L9" s="24" t="s">
        <v>11</v>
      </c>
      <c r="M9" s="25">
        <f>ROUND(K9,2)</f>
        <v>39.03</v>
      </c>
      <c r="N9" s="26" t="s">
        <v>12</v>
      </c>
      <c r="O9" s="27">
        <v>787.5</v>
      </c>
      <c r="P9" s="28">
        <f>ROUNDUP(M9*O9,-1)</f>
        <v>30740</v>
      </c>
      <c r="Q9" s="29"/>
      <c r="IV9"/>
    </row>
    <row r="10" spans="1:256" ht="12.75">
      <c r="A10" s="30" t="s">
        <v>21</v>
      </c>
      <c r="B10" s="31">
        <v>54.02</v>
      </c>
      <c r="C10" s="32">
        <v>1</v>
      </c>
      <c r="D10" s="30">
        <v>0.93</v>
      </c>
      <c r="E10" s="32">
        <v>1</v>
      </c>
      <c r="F10" s="30" t="s">
        <v>11</v>
      </c>
      <c r="G10" s="30" t="s">
        <v>11</v>
      </c>
      <c r="H10" s="32">
        <f>ROUND(B10*C10*D10*E10,2)</f>
        <v>50.24</v>
      </c>
      <c r="I10" s="33">
        <f>ROUND(H10/$H$67*100,3)</f>
        <v>2.744</v>
      </c>
      <c r="J10" s="32">
        <f>ROUND($J$67*I10/100,2)</f>
        <v>9.96</v>
      </c>
      <c r="K10" s="32">
        <f>ROUND(B10+J10,2)</f>
        <v>63.98</v>
      </c>
      <c r="L10" s="34" t="s">
        <v>11</v>
      </c>
      <c r="M10" s="35">
        <f>ROUND(K10,2)</f>
        <v>63.98</v>
      </c>
      <c r="N10" s="36" t="s">
        <v>12</v>
      </c>
      <c r="O10" s="37"/>
      <c r="P10" s="38">
        <f>ROUNDUP(M10*O10,-1)</f>
        <v>0</v>
      </c>
      <c r="Q10" s="39" t="s">
        <v>15</v>
      </c>
      <c r="IV10"/>
    </row>
    <row r="11" spans="1:256" ht="12.75">
      <c r="A11" s="30" t="s">
        <v>22</v>
      </c>
      <c r="B11" s="31">
        <v>25.4</v>
      </c>
      <c r="C11" s="30">
        <v>0.98</v>
      </c>
      <c r="D11" s="30">
        <v>0.93</v>
      </c>
      <c r="E11" s="32">
        <v>1</v>
      </c>
      <c r="F11" s="30" t="s">
        <v>11</v>
      </c>
      <c r="G11" s="30" t="s">
        <v>11</v>
      </c>
      <c r="H11" s="32">
        <f>ROUND(B11*C11*D11*E11,2)</f>
        <v>23.15</v>
      </c>
      <c r="I11" s="33">
        <f>ROUND(H11/$H$67*100,3)</f>
        <v>1.265</v>
      </c>
      <c r="J11" s="32">
        <f>ROUND($J$67*I11/100,2)</f>
        <v>4.59</v>
      </c>
      <c r="K11" s="32">
        <f>ROUND(B11+J11,2)</f>
        <v>29.99</v>
      </c>
      <c r="L11" s="34" t="s">
        <v>11</v>
      </c>
      <c r="M11" s="35">
        <f>ROUND(K11,2)</f>
        <v>29.99</v>
      </c>
      <c r="N11" s="36" t="s">
        <v>23</v>
      </c>
      <c r="O11" s="37"/>
      <c r="P11" s="38">
        <f>ROUNDUP(M11*O11,-1)</f>
        <v>0</v>
      </c>
      <c r="Q11" s="40" t="s">
        <v>15</v>
      </c>
      <c r="IV11"/>
    </row>
    <row r="12" spans="1:256" ht="12.75">
      <c r="A12" s="20"/>
      <c r="B12" s="21">
        <f>SUM(B4:B11)</f>
        <v>277.51</v>
      </c>
      <c r="C12" s="22"/>
      <c r="D12" s="22"/>
      <c r="E12" s="22"/>
      <c r="F12" s="20"/>
      <c r="G12" s="20"/>
      <c r="H12" s="22">
        <f>SUM(H4:H11)</f>
        <v>261.29</v>
      </c>
      <c r="I12" s="23">
        <f>SUM(I4:I11)</f>
        <v>14.272</v>
      </c>
      <c r="J12" s="22">
        <f>SUM(J4:J11)</f>
        <v>51.82</v>
      </c>
      <c r="K12" s="22">
        <f>SUM(K4:K11)</f>
        <v>329.33</v>
      </c>
      <c r="L12" s="24"/>
      <c r="M12" s="25">
        <f>SUM(M4:M11)</f>
        <v>329.33</v>
      </c>
      <c r="N12" s="41"/>
      <c r="O12" s="41"/>
      <c r="P12" s="28">
        <f>ROUNDUP(M12*O12,-1)</f>
        <v>0</v>
      </c>
      <c r="Q12" s="19"/>
      <c r="IV12"/>
    </row>
    <row r="13" spans="1:256" ht="12.75">
      <c r="A13" s="15" t="s">
        <v>24</v>
      </c>
      <c r="B13" s="16"/>
      <c r="C13" s="16"/>
      <c r="D13" s="16"/>
      <c r="E13" s="16"/>
      <c r="F13" s="20"/>
      <c r="G13" s="16"/>
      <c r="H13" s="16"/>
      <c r="I13" s="16"/>
      <c r="J13" s="16"/>
      <c r="K13" s="17"/>
      <c r="L13" s="17"/>
      <c r="M13" s="18"/>
      <c r="N13" s="41"/>
      <c r="O13" s="41"/>
      <c r="P13" s="28">
        <f>ROUNDUP(M13*O13,-1)</f>
        <v>0</v>
      </c>
      <c r="Q13" s="19"/>
      <c r="IV13"/>
    </row>
    <row r="14" spans="1:256" ht="12.75">
      <c r="A14" s="20" t="s">
        <v>25</v>
      </c>
      <c r="B14" s="21">
        <v>56.2</v>
      </c>
      <c r="C14" s="22">
        <v>1.01</v>
      </c>
      <c r="D14" s="22">
        <v>1.01</v>
      </c>
      <c r="E14" s="22">
        <v>1</v>
      </c>
      <c r="F14" s="20" t="s">
        <v>11</v>
      </c>
      <c r="G14" s="20" t="s">
        <v>11</v>
      </c>
      <c r="H14" s="22">
        <f>ROUND(B14*C14*D14*E14,2)</f>
        <v>57.33</v>
      </c>
      <c r="I14" s="23">
        <f>ROUND(H14/$H$67*100,3)</f>
        <v>3.132</v>
      </c>
      <c r="J14" s="22">
        <f>ROUND($J$67*I14/100,2)</f>
        <v>11.37</v>
      </c>
      <c r="K14" s="22">
        <f>ROUND(B14+J14,2)</f>
        <v>67.57</v>
      </c>
      <c r="L14" s="24" t="s">
        <v>11</v>
      </c>
      <c r="M14" s="25">
        <f>ROUND(K14,2)</f>
        <v>67.57</v>
      </c>
      <c r="N14" s="26" t="s">
        <v>12</v>
      </c>
      <c r="O14" s="27">
        <v>756</v>
      </c>
      <c r="P14" s="28">
        <f>ROUNDUP(M14*O14,-1)</f>
        <v>51090</v>
      </c>
      <c r="Q14" s="41"/>
      <c r="IV14"/>
    </row>
    <row r="15" spans="1:256" ht="12.75">
      <c r="A15" s="20" t="s">
        <v>26</v>
      </c>
      <c r="B15" s="21">
        <v>32.85</v>
      </c>
      <c r="C15" s="22">
        <v>1.02</v>
      </c>
      <c r="D15" s="22">
        <v>1.01</v>
      </c>
      <c r="E15" s="22">
        <v>1</v>
      </c>
      <c r="F15" s="20" t="s">
        <v>11</v>
      </c>
      <c r="G15" s="20" t="s">
        <v>11</v>
      </c>
      <c r="H15" s="22">
        <f>ROUND(B15*C15*D15*E15,2)</f>
        <v>33.84</v>
      </c>
      <c r="I15" s="23">
        <f>ROUND(H15/$H$67*100,3)</f>
        <v>1.849</v>
      </c>
      <c r="J15" s="22">
        <f>ROUND($J$67*I15/100,2)</f>
        <v>6.71</v>
      </c>
      <c r="K15" s="22">
        <f>ROUND(B15+J15,2)</f>
        <v>39.56</v>
      </c>
      <c r="L15" s="24" t="s">
        <v>11</v>
      </c>
      <c r="M15" s="25">
        <f>ROUND(K15,2)</f>
        <v>39.56</v>
      </c>
      <c r="N15" s="26" t="s">
        <v>12</v>
      </c>
      <c r="O15" s="27">
        <v>787.5</v>
      </c>
      <c r="P15" s="28">
        <f>ROUNDUP(M15*O15,-1)</f>
        <v>31160</v>
      </c>
      <c r="Q15" s="41"/>
      <c r="IV15"/>
    </row>
    <row r="16" spans="1:256" ht="12.75">
      <c r="A16" s="20" t="s">
        <v>27</v>
      </c>
      <c r="B16" s="21">
        <v>32.85</v>
      </c>
      <c r="C16" s="22">
        <v>1.02</v>
      </c>
      <c r="D16" s="22">
        <v>1.01</v>
      </c>
      <c r="E16" s="22">
        <v>1</v>
      </c>
      <c r="F16" s="20" t="s">
        <v>11</v>
      </c>
      <c r="G16" s="20" t="s">
        <v>11</v>
      </c>
      <c r="H16" s="22">
        <f>ROUND(B16*C16*D16*E16,2)</f>
        <v>33.84</v>
      </c>
      <c r="I16" s="23">
        <f>ROUND(H16/$H$67*100,3)</f>
        <v>1.849</v>
      </c>
      <c r="J16" s="22">
        <f>ROUND($J$67*I16/100,2)</f>
        <v>6.71</v>
      </c>
      <c r="K16" s="22">
        <f>ROUND(B16+J16,2)</f>
        <v>39.56</v>
      </c>
      <c r="L16" s="24" t="s">
        <v>11</v>
      </c>
      <c r="M16" s="25">
        <f>ROUND(K16,2)</f>
        <v>39.56</v>
      </c>
      <c r="N16" s="26" t="s">
        <v>12</v>
      </c>
      <c r="O16" s="27">
        <v>787.5</v>
      </c>
      <c r="P16" s="28">
        <f>ROUNDUP(M16*O16,-1)</f>
        <v>31160</v>
      </c>
      <c r="Q16" s="41"/>
      <c r="IV16"/>
    </row>
    <row r="17" spans="1:256" ht="12.75">
      <c r="A17" s="20" t="s">
        <v>28</v>
      </c>
      <c r="B17" s="21">
        <v>32.85</v>
      </c>
      <c r="C17" s="22">
        <v>1.02</v>
      </c>
      <c r="D17" s="22">
        <v>1.01</v>
      </c>
      <c r="E17" s="22">
        <v>1</v>
      </c>
      <c r="F17" s="20" t="s">
        <v>11</v>
      </c>
      <c r="G17" s="20" t="s">
        <v>11</v>
      </c>
      <c r="H17" s="22">
        <f>ROUND(B17*C17*D17*E17,2)</f>
        <v>33.84</v>
      </c>
      <c r="I17" s="23">
        <f>ROUND(H17/$H$67*100,3)</f>
        <v>1.849</v>
      </c>
      <c r="J17" s="22">
        <f>ROUND($J$67*I17/100,2)</f>
        <v>6.71</v>
      </c>
      <c r="K17" s="22">
        <f>ROUND(B17+J17,2)</f>
        <v>39.56</v>
      </c>
      <c r="L17" s="24" t="s">
        <v>11</v>
      </c>
      <c r="M17" s="25">
        <f>ROUND(K17,2)</f>
        <v>39.56</v>
      </c>
      <c r="N17" s="26" t="s">
        <v>12</v>
      </c>
      <c r="O17" s="27">
        <v>787.5</v>
      </c>
      <c r="P17" s="28">
        <f>ROUNDUP(M17*O17,-1)</f>
        <v>31160</v>
      </c>
      <c r="Q17" s="41"/>
      <c r="IV17"/>
    </row>
    <row r="18" spans="1:256" ht="12.75">
      <c r="A18" s="20" t="s">
        <v>29</v>
      </c>
      <c r="B18" s="21">
        <v>32.85</v>
      </c>
      <c r="C18" s="22">
        <v>1.02</v>
      </c>
      <c r="D18" s="22">
        <v>1.01</v>
      </c>
      <c r="E18" s="22">
        <v>1</v>
      </c>
      <c r="F18" s="20" t="s">
        <v>11</v>
      </c>
      <c r="G18" s="20" t="s">
        <v>11</v>
      </c>
      <c r="H18" s="22">
        <f>ROUND(B18*C18*D18*E18,2)</f>
        <v>33.84</v>
      </c>
      <c r="I18" s="23">
        <f>ROUND(H18/$H$67*100,3)</f>
        <v>1.849</v>
      </c>
      <c r="J18" s="22">
        <f>ROUND($J$67*I18/100,2)</f>
        <v>6.71</v>
      </c>
      <c r="K18" s="22">
        <f>ROUND(B18+J18,2)</f>
        <v>39.56</v>
      </c>
      <c r="L18" s="24" t="s">
        <v>11</v>
      </c>
      <c r="M18" s="25">
        <f>ROUND(K18,2)</f>
        <v>39.56</v>
      </c>
      <c r="N18" s="26" t="s">
        <v>12</v>
      </c>
      <c r="O18" s="27">
        <v>787.5</v>
      </c>
      <c r="P18" s="28">
        <f>ROUNDUP(M18*O18,-1)</f>
        <v>31160</v>
      </c>
      <c r="Q18" s="41"/>
      <c r="IV18"/>
    </row>
    <row r="19" spans="1:256" ht="12.75">
      <c r="A19" s="20" t="s">
        <v>30</v>
      </c>
      <c r="B19" s="21">
        <v>32.85</v>
      </c>
      <c r="C19" s="22">
        <v>1.02</v>
      </c>
      <c r="D19" s="22">
        <v>1.01</v>
      </c>
      <c r="E19" s="22">
        <v>1</v>
      </c>
      <c r="F19" s="20" t="s">
        <v>11</v>
      </c>
      <c r="G19" s="20" t="s">
        <v>11</v>
      </c>
      <c r="H19" s="22">
        <f>ROUND(B19*C19*D19*E19,2)</f>
        <v>33.84</v>
      </c>
      <c r="I19" s="23">
        <f>ROUND(H19/$H$67*100,3)</f>
        <v>1.849</v>
      </c>
      <c r="J19" s="22">
        <f>ROUND($J$67*I19/100,2)</f>
        <v>6.71</v>
      </c>
      <c r="K19" s="22">
        <f>ROUND(B19+J19,2)</f>
        <v>39.56</v>
      </c>
      <c r="L19" s="24" t="s">
        <v>11</v>
      </c>
      <c r="M19" s="25">
        <f>ROUND(K19,2)</f>
        <v>39.56</v>
      </c>
      <c r="N19" s="26" t="s">
        <v>12</v>
      </c>
      <c r="O19" s="27">
        <v>787.5</v>
      </c>
      <c r="P19" s="28">
        <f>ROUNDUP(M19*O19,-1)</f>
        <v>31160</v>
      </c>
      <c r="Q19" s="41"/>
      <c r="IV19"/>
    </row>
    <row r="20" spans="1:256" ht="12.75">
      <c r="A20" s="20" t="s">
        <v>31</v>
      </c>
      <c r="B20" s="21">
        <v>54.02</v>
      </c>
      <c r="C20" s="22">
        <v>1.01</v>
      </c>
      <c r="D20" s="22">
        <v>1.01</v>
      </c>
      <c r="E20" s="22">
        <v>1</v>
      </c>
      <c r="F20" s="20" t="s">
        <v>11</v>
      </c>
      <c r="G20" s="20" t="s">
        <v>11</v>
      </c>
      <c r="H20" s="22">
        <f>ROUND(B20*C20*D20*E20,2)</f>
        <v>55.11</v>
      </c>
      <c r="I20" s="23">
        <f>ROUND(H20/$H$67*100,3)</f>
        <v>3.01</v>
      </c>
      <c r="J20" s="22">
        <f>ROUND($J$67*I20/100,2)</f>
        <v>10.93</v>
      </c>
      <c r="K20" s="22">
        <f>ROUND(B20+J20,2)</f>
        <v>64.95</v>
      </c>
      <c r="L20" s="24" t="s">
        <v>11</v>
      </c>
      <c r="M20" s="25">
        <f>ROUND(K20,2)</f>
        <v>64.95</v>
      </c>
      <c r="N20" s="26" t="s">
        <v>12</v>
      </c>
      <c r="O20" s="27">
        <v>756</v>
      </c>
      <c r="P20" s="28">
        <f>ROUNDUP(M20*O20,-1)</f>
        <v>49110</v>
      </c>
      <c r="Q20" s="41"/>
      <c r="IV20"/>
    </row>
    <row r="21" spans="1:256" ht="12.75">
      <c r="A21" s="30" t="s">
        <v>32</v>
      </c>
      <c r="B21" s="31">
        <v>25.4</v>
      </c>
      <c r="C21" s="32">
        <v>0.98</v>
      </c>
      <c r="D21" s="32">
        <v>1.01</v>
      </c>
      <c r="E21" s="32">
        <v>1</v>
      </c>
      <c r="F21" s="30" t="s">
        <v>11</v>
      </c>
      <c r="G21" s="30" t="s">
        <v>11</v>
      </c>
      <c r="H21" s="32">
        <f>ROUND(B21*C21*D21*E21,2)</f>
        <v>25.14</v>
      </c>
      <c r="I21" s="33">
        <f>ROUND(H21/$H$67*100,3)</f>
        <v>1.373</v>
      </c>
      <c r="J21" s="32">
        <f>ROUND($J$67*I21/100,2)</f>
        <v>4.99</v>
      </c>
      <c r="K21" s="32">
        <f>ROUND(B21+J21,2)</f>
        <v>30.39</v>
      </c>
      <c r="L21" s="34" t="s">
        <v>11</v>
      </c>
      <c r="M21" s="35">
        <f>ROUND(K21,2)</f>
        <v>30.39</v>
      </c>
      <c r="N21" s="36" t="s">
        <v>23</v>
      </c>
      <c r="O21" s="37">
        <v>0</v>
      </c>
      <c r="P21" s="38">
        <f>ROUNDUP(M21*O21,-1)</f>
        <v>0</v>
      </c>
      <c r="Q21" s="40" t="s">
        <v>15</v>
      </c>
      <c r="IV21"/>
    </row>
    <row r="22" spans="1:256" ht="12.75">
      <c r="A22" s="30" t="s">
        <v>33</v>
      </c>
      <c r="B22" s="31">
        <v>25.36</v>
      </c>
      <c r="C22" s="32">
        <v>0.98</v>
      </c>
      <c r="D22" s="32">
        <v>1.01</v>
      </c>
      <c r="E22" s="32">
        <v>1</v>
      </c>
      <c r="F22" s="30" t="s">
        <v>11</v>
      </c>
      <c r="G22" s="30" t="s">
        <v>11</v>
      </c>
      <c r="H22" s="32">
        <f>ROUND(B22*C22*D22*E22,2)</f>
        <v>25.1</v>
      </c>
      <c r="I22" s="33">
        <f>ROUND(H22/$H$67*100,3)</f>
        <v>1.371</v>
      </c>
      <c r="J22" s="32">
        <f>ROUND($J$67*I22/100,2)</f>
        <v>4.98</v>
      </c>
      <c r="K22" s="32">
        <f>ROUND(B22+J22,2)</f>
        <v>30.34</v>
      </c>
      <c r="L22" s="34" t="s">
        <v>11</v>
      </c>
      <c r="M22" s="35">
        <f>ROUND(K22,2)</f>
        <v>30.34</v>
      </c>
      <c r="N22" s="36" t="s">
        <v>23</v>
      </c>
      <c r="O22" s="37">
        <v>0</v>
      </c>
      <c r="P22" s="38">
        <f>ROUNDUP(M22*O22,-1)</f>
        <v>0</v>
      </c>
      <c r="Q22" s="40" t="s">
        <v>15</v>
      </c>
      <c r="IV22"/>
    </row>
    <row r="23" spans="1:256" ht="12.75">
      <c r="A23" s="20"/>
      <c r="B23" s="21">
        <f>SUM(B14:B22)</f>
        <v>325.23</v>
      </c>
      <c r="C23" s="22"/>
      <c r="D23" s="22"/>
      <c r="E23" s="22"/>
      <c r="F23" s="20"/>
      <c r="G23" s="20"/>
      <c r="H23" s="22">
        <f>SUM(H14:H22)</f>
        <v>331.88</v>
      </c>
      <c r="I23" s="23">
        <f>SUM(I14:I22)</f>
        <v>18.131</v>
      </c>
      <c r="J23" s="22">
        <f>SUM(J14:J22)</f>
        <v>65.82000000000001</v>
      </c>
      <c r="K23" s="22">
        <f>SUM(K14:K22)</f>
        <v>391.04999999999995</v>
      </c>
      <c r="L23" s="42"/>
      <c r="M23" s="25">
        <f>SUM(M14:M22)</f>
        <v>391.04999999999995</v>
      </c>
      <c r="N23" s="26"/>
      <c r="O23" s="27"/>
      <c r="P23" s="28">
        <f>ROUNDUP(M23*O23,-1)</f>
        <v>0</v>
      </c>
      <c r="Q23" s="41"/>
      <c r="IV23"/>
    </row>
    <row r="24" spans="1:256" ht="12.75">
      <c r="A24" s="15" t="s">
        <v>34</v>
      </c>
      <c r="B24" s="16"/>
      <c r="C24" s="16"/>
      <c r="D24" s="16"/>
      <c r="E24" s="16"/>
      <c r="F24" s="20"/>
      <c r="G24" s="16"/>
      <c r="H24" s="16"/>
      <c r="I24" s="16"/>
      <c r="J24" s="16"/>
      <c r="K24" s="17"/>
      <c r="L24" s="17"/>
      <c r="M24" s="18"/>
      <c r="N24" s="19"/>
      <c r="O24" s="19"/>
      <c r="P24" s="28">
        <f>ROUNDUP(M24*O24,-1)</f>
        <v>0</v>
      </c>
      <c r="Q24" s="19"/>
      <c r="IV24"/>
    </row>
    <row r="25" spans="1:256" ht="12.75">
      <c r="A25" s="20" t="s">
        <v>35</v>
      </c>
      <c r="B25" s="21">
        <v>56.2</v>
      </c>
      <c r="C25" s="22">
        <v>1.01</v>
      </c>
      <c r="D25" s="20">
        <v>1.01</v>
      </c>
      <c r="E25" s="22">
        <v>1</v>
      </c>
      <c r="F25" s="20" t="s">
        <v>11</v>
      </c>
      <c r="G25" s="20" t="s">
        <v>11</v>
      </c>
      <c r="H25" s="22">
        <f>ROUND(B25*E25*C25*D25,2)</f>
        <v>57.33</v>
      </c>
      <c r="I25" s="23">
        <f>ROUND(H25/$H$67*100,3)</f>
        <v>3.132</v>
      </c>
      <c r="J25" s="22">
        <f>ROUND($J$67*I25/100,2)</f>
        <v>11.37</v>
      </c>
      <c r="K25" s="22">
        <f>ROUND(B25+J25,2)</f>
        <v>67.57</v>
      </c>
      <c r="L25" s="24" t="s">
        <v>11</v>
      </c>
      <c r="M25" s="25">
        <f>ROUND(K25,2)</f>
        <v>67.57</v>
      </c>
      <c r="N25" s="26" t="s">
        <v>12</v>
      </c>
      <c r="O25" s="27">
        <v>756</v>
      </c>
      <c r="P25" s="28">
        <f>ROUNDUP(M25*O25,-1)</f>
        <v>51090</v>
      </c>
      <c r="Q25" s="29"/>
      <c r="IV25"/>
    </row>
    <row r="26" spans="1:256" ht="12.75">
      <c r="A26" s="20" t="s">
        <v>36</v>
      </c>
      <c r="B26" s="21">
        <v>32.85</v>
      </c>
      <c r="C26" s="22">
        <v>1.02</v>
      </c>
      <c r="D26" s="22">
        <v>1.01</v>
      </c>
      <c r="E26" s="22">
        <v>1</v>
      </c>
      <c r="F26" s="20" t="s">
        <v>11</v>
      </c>
      <c r="G26" s="20" t="s">
        <v>11</v>
      </c>
      <c r="H26" s="22">
        <f>ROUND(B26*E26*C26*D26,2)</f>
        <v>33.84</v>
      </c>
      <c r="I26" s="23">
        <f>ROUND(H26/$H$67*100,3)</f>
        <v>1.849</v>
      </c>
      <c r="J26" s="22">
        <f>ROUND($J$67*I26/100,2)</f>
        <v>6.71</v>
      </c>
      <c r="K26" s="22">
        <f>ROUND(B26+J26,2)</f>
        <v>39.56</v>
      </c>
      <c r="L26" s="24" t="s">
        <v>11</v>
      </c>
      <c r="M26" s="25">
        <f>ROUND(K26,2)</f>
        <v>39.56</v>
      </c>
      <c r="N26" s="26" t="s">
        <v>12</v>
      </c>
      <c r="O26" s="27">
        <v>787.5</v>
      </c>
      <c r="P26" s="28">
        <f>ROUNDUP(M26*O26,-1)</f>
        <v>31160</v>
      </c>
      <c r="Q26" s="29"/>
      <c r="IV26"/>
    </row>
    <row r="27" spans="1:256" ht="12.75">
      <c r="A27" s="20" t="s">
        <v>37</v>
      </c>
      <c r="B27" s="21">
        <v>32.85</v>
      </c>
      <c r="C27" s="22">
        <v>1.02</v>
      </c>
      <c r="D27" s="22">
        <v>1.01</v>
      </c>
      <c r="E27" s="22">
        <v>1</v>
      </c>
      <c r="F27" s="20" t="s">
        <v>11</v>
      </c>
      <c r="G27" s="20" t="s">
        <v>11</v>
      </c>
      <c r="H27" s="22">
        <f>ROUND(B27*E27*C27*D27,2)</f>
        <v>33.84</v>
      </c>
      <c r="I27" s="23">
        <f>ROUND(H27/$H$67*100,3)</f>
        <v>1.849</v>
      </c>
      <c r="J27" s="22">
        <f>ROUND($J$67*I27/100,2)</f>
        <v>6.71</v>
      </c>
      <c r="K27" s="22">
        <f>ROUND(B27+J27,2)</f>
        <v>39.56</v>
      </c>
      <c r="L27" s="24" t="s">
        <v>11</v>
      </c>
      <c r="M27" s="25">
        <f>ROUND(K27,2)</f>
        <v>39.56</v>
      </c>
      <c r="N27" s="26" t="s">
        <v>12</v>
      </c>
      <c r="O27" s="27">
        <v>787.5</v>
      </c>
      <c r="P27" s="28">
        <f>ROUNDUP(M27*O27,-1)</f>
        <v>31160</v>
      </c>
      <c r="Q27" s="41"/>
      <c r="IV27"/>
    </row>
    <row r="28" spans="1:256" ht="12.75">
      <c r="A28" s="20" t="s">
        <v>38</v>
      </c>
      <c r="B28" s="21">
        <v>32.85</v>
      </c>
      <c r="C28" s="22">
        <v>1.02</v>
      </c>
      <c r="D28" s="22">
        <v>1.01</v>
      </c>
      <c r="E28" s="22">
        <v>1</v>
      </c>
      <c r="F28" s="20" t="s">
        <v>11</v>
      </c>
      <c r="G28" s="20" t="s">
        <v>11</v>
      </c>
      <c r="H28" s="22">
        <f>ROUND(B28*E28*C28*D28,2)</f>
        <v>33.84</v>
      </c>
      <c r="I28" s="23">
        <f>ROUND(H28/$H$67*100,3)</f>
        <v>1.849</v>
      </c>
      <c r="J28" s="22">
        <f>ROUND($J$67*I28/100,2)</f>
        <v>6.71</v>
      </c>
      <c r="K28" s="22">
        <f>ROUND(B28+J28,2)</f>
        <v>39.56</v>
      </c>
      <c r="L28" s="24" t="s">
        <v>11</v>
      </c>
      <c r="M28" s="25">
        <f>ROUND(K28,2)</f>
        <v>39.56</v>
      </c>
      <c r="N28" s="26" t="s">
        <v>12</v>
      </c>
      <c r="O28" s="27">
        <v>787.5</v>
      </c>
      <c r="P28" s="28">
        <f>ROUNDUP(M28*O28,-1)</f>
        <v>31160</v>
      </c>
      <c r="Q28" s="41"/>
      <c r="IV28"/>
    </row>
    <row r="29" spans="1:256" ht="12.75">
      <c r="A29" s="20" t="s">
        <v>39</v>
      </c>
      <c r="B29" s="21">
        <v>32.85</v>
      </c>
      <c r="C29" s="22">
        <v>1.02</v>
      </c>
      <c r="D29" s="22">
        <v>1.01</v>
      </c>
      <c r="E29" s="22">
        <v>1</v>
      </c>
      <c r="F29" s="20" t="s">
        <v>11</v>
      </c>
      <c r="G29" s="20" t="s">
        <v>11</v>
      </c>
      <c r="H29" s="22">
        <f>ROUND(B29*E29*C29*D29,2)</f>
        <v>33.84</v>
      </c>
      <c r="I29" s="23">
        <f>ROUND(H29/$H$67*100,3)</f>
        <v>1.849</v>
      </c>
      <c r="J29" s="22">
        <f>ROUND($J$67*I29/100,2)</f>
        <v>6.71</v>
      </c>
      <c r="K29" s="22">
        <f>ROUND(B29+J29,2)</f>
        <v>39.56</v>
      </c>
      <c r="L29" s="24" t="s">
        <v>11</v>
      </c>
      <c r="M29" s="25">
        <f>ROUND(K29,2)</f>
        <v>39.56</v>
      </c>
      <c r="N29" s="26" t="s">
        <v>12</v>
      </c>
      <c r="O29" s="27">
        <v>787.5</v>
      </c>
      <c r="P29" s="28">
        <f>ROUNDUP(M29*O29,-1)</f>
        <v>31160</v>
      </c>
      <c r="Q29" s="41"/>
      <c r="IV29"/>
    </row>
    <row r="30" spans="1:256" ht="12.75">
      <c r="A30" s="20" t="s">
        <v>40</v>
      </c>
      <c r="B30" s="21">
        <v>32.85</v>
      </c>
      <c r="C30" s="22">
        <v>1.02</v>
      </c>
      <c r="D30" s="22">
        <v>1.01</v>
      </c>
      <c r="E30" s="22">
        <v>1</v>
      </c>
      <c r="F30" s="20" t="s">
        <v>11</v>
      </c>
      <c r="G30" s="20" t="s">
        <v>11</v>
      </c>
      <c r="H30" s="22">
        <f>ROUND(B30*E30*C30*D30,2)</f>
        <v>33.84</v>
      </c>
      <c r="I30" s="23">
        <f>ROUND(H30/$H$67*100,3)</f>
        <v>1.849</v>
      </c>
      <c r="J30" s="22">
        <f>ROUND($J$67*I30/100,2)</f>
        <v>6.71</v>
      </c>
      <c r="K30" s="22">
        <f>ROUND(B30+J30,2)</f>
        <v>39.56</v>
      </c>
      <c r="L30" s="24" t="s">
        <v>11</v>
      </c>
      <c r="M30" s="25">
        <f>ROUND(K30,2)</f>
        <v>39.56</v>
      </c>
      <c r="N30" s="26" t="s">
        <v>12</v>
      </c>
      <c r="O30" s="27">
        <v>787.5</v>
      </c>
      <c r="P30" s="28">
        <f>ROUNDUP(M30*O30,-1)</f>
        <v>31160</v>
      </c>
      <c r="Q30" s="41"/>
      <c r="IV30"/>
    </row>
    <row r="31" spans="1:256" ht="12.75">
      <c r="A31" s="20" t="s">
        <v>41</v>
      </c>
      <c r="B31" s="21">
        <v>54.02</v>
      </c>
      <c r="C31" s="22">
        <v>1.01</v>
      </c>
      <c r="D31" s="22">
        <v>1.01</v>
      </c>
      <c r="E31" s="22">
        <v>1</v>
      </c>
      <c r="F31" s="20" t="s">
        <v>11</v>
      </c>
      <c r="G31" s="20" t="s">
        <v>11</v>
      </c>
      <c r="H31" s="22">
        <f>ROUND(B31*E31*C31*D31,2)</f>
        <v>55.11</v>
      </c>
      <c r="I31" s="23">
        <f>ROUND(H31/$H$67*100,3)</f>
        <v>3.01</v>
      </c>
      <c r="J31" s="22">
        <f>ROUND($J$67*I31/100,2)</f>
        <v>10.93</v>
      </c>
      <c r="K31" s="22">
        <f>ROUND(B31+J31,2)</f>
        <v>64.95</v>
      </c>
      <c r="L31" s="24" t="s">
        <v>11</v>
      </c>
      <c r="M31" s="25">
        <f>ROUND(K31,2)</f>
        <v>64.95</v>
      </c>
      <c r="N31" s="26" t="s">
        <v>12</v>
      </c>
      <c r="O31" s="27">
        <v>756</v>
      </c>
      <c r="P31" s="28">
        <f>ROUNDUP(M31*O31,-1)</f>
        <v>49110</v>
      </c>
      <c r="Q31" s="41"/>
      <c r="IV31"/>
    </row>
    <row r="32" spans="1:256" ht="12.75">
      <c r="A32" s="20" t="s">
        <v>42</v>
      </c>
      <c r="B32" s="21">
        <v>25.4</v>
      </c>
      <c r="C32" s="22">
        <v>0.98</v>
      </c>
      <c r="D32" s="22">
        <v>1.01</v>
      </c>
      <c r="E32" s="22">
        <v>1</v>
      </c>
      <c r="F32" s="20" t="s">
        <v>11</v>
      </c>
      <c r="G32" s="20" t="s">
        <v>11</v>
      </c>
      <c r="H32" s="22">
        <f>ROUND(B32*E32*C32*D32,2)</f>
        <v>25.14</v>
      </c>
      <c r="I32" s="23">
        <f>ROUND(H32/$H$67*100,3)</f>
        <v>1.373</v>
      </c>
      <c r="J32" s="22">
        <f>ROUND($J$67*I32/100,2)</f>
        <v>4.99</v>
      </c>
      <c r="K32" s="22">
        <f>ROUND(B32+J32,2)</f>
        <v>30.39</v>
      </c>
      <c r="L32" s="24" t="s">
        <v>11</v>
      </c>
      <c r="M32" s="25">
        <f>ROUND(K32,2)</f>
        <v>30.39</v>
      </c>
      <c r="N32" s="26" t="s">
        <v>23</v>
      </c>
      <c r="O32" s="27">
        <v>787.5</v>
      </c>
      <c r="P32" s="28">
        <f>ROUNDUP(M32*O32,-1)</f>
        <v>23940</v>
      </c>
      <c r="Q32" s="41"/>
      <c r="IV32"/>
    </row>
    <row r="33" spans="1:256" ht="12.75">
      <c r="A33" s="20" t="s">
        <v>43</v>
      </c>
      <c r="B33" s="21">
        <v>25.36</v>
      </c>
      <c r="C33" s="22">
        <v>0.98</v>
      </c>
      <c r="D33" s="22">
        <v>1.01</v>
      </c>
      <c r="E33" s="22">
        <v>1</v>
      </c>
      <c r="F33" s="20" t="s">
        <v>11</v>
      </c>
      <c r="G33" s="20" t="s">
        <v>11</v>
      </c>
      <c r="H33" s="22">
        <f>ROUND(B33*E33*C33*D33,2)</f>
        <v>25.1</v>
      </c>
      <c r="I33" s="23">
        <f>ROUND(H33/$H$67*100,3)</f>
        <v>1.371</v>
      </c>
      <c r="J33" s="22">
        <f>ROUND($J$67*I33/100,2)</f>
        <v>4.98</v>
      </c>
      <c r="K33" s="22">
        <f>ROUND(B33+J33,2)</f>
        <v>30.34</v>
      </c>
      <c r="L33" s="24" t="s">
        <v>11</v>
      </c>
      <c r="M33" s="25">
        <f>ROUND(K33,2)</f>
        <v>30.34</v>
      </c>
      <c r="N33" s="26" t="s">
        <v>23</v>
      </c>
      <c r="O33" s="27">
        <v>787.5</v>
      </c>
      <c r="P33" s="28">
        <f>ROUNDUP(M33*O33,-1)</f>
        <v>23900</v>
      </c>
      <c r="Q33" s="41"/>
      <c r="IV33"/>
    </row>
    <row r="34" spans="1:256" ht="12.75">
      <c r="A34" s="20"/>
      <c r="B34" s="21">
        <f>SUM(B25:B33)</f>
        <v>325.23</v>
      </c>
      <c r="C34" s="22"/>
      <c r="D34" s="22"/>
      <c r="E34" s="22"/>
      <c r="F34" s="20"/>
      <c r="G34" s="20"/>
      <c r="H34" s="22">
        <f>SUM(H25:H33)</f>
        <v>331.88</v>
      </c>
      <c r="I34" s="23">
        <f>SUM(I25:I33)</f>
        <v>18.131</v>
      </c>
      <c r="J34" s="22">
        <f>SUM(J25:J33)</f>
        <v>65.82000000000001</v>
      </c>
      <c r="K34" s="22">
        <f>SUM(K25:K33)</f>
        <v>391.04999999999995</v>
      </c>
      <c r="L34" s="42"/>
      <c r="M34" s="25">
        <f>SUM(M25:M33)</f>
        <v>391.04999999999995</v>
      </c>
      <c r="N34" s="19"/>
      <c r="O34" s="19"/>
      <c r="P34" s="28">
        <f>ROUNDUP(M34*O34,-1)</f>
        <v>0</v>
      </c>
      <c r="Q34" s="19"/>
      <c r="IV34"/>
    </row>
    <row r="35" spans="1:256" ht="12.75">
      <c r="A35" s="15" t="s">
        <v>44</v>
      </c>
      <c r="B35" s="16"/>
      <c r="C35" s="16"/>
      <c r="D35" s="16"/>
      <c r="E35" s="16"/>
      <c r="F35" s="20"/>
      <c r="G35" s="16"/>
      <c r="H35" s="16"/>
      <c r="I35" s="16"/>
      <c r="J35" s="16"/>
      <c r="K35" s="17"/>
      <c r="L35" s="17"/>
      <c r="M35" s="18"/>
      <c r="N35" s="19"/>
      <c r="O35" s="19"/>
      <c r="P35" s="28">
        <f>ROUNDUP(M35*O35,-1)</f>
        <v>0</v>
      </c>
      <c r="Q35" s="19"/>
      <c r="IV35"/>
    </row>
    <row r="36" spans="1:256" ht="12.75">
      <c r="A36" s="30" t="s">
        <v>45</v>
      </c>
      <c r="B36" s="31">
        <v>55.65</v>
      </c>
      <c r="C36" s="32">
        <v>1.01</v>
      </c>
      <c r="D36" s="30">
        <v>1.01</v>
      </c>
      <c r="E36" s="32">
        <v>1</v>
      </c>
      <c r="F36" s="30" t="s">
        <v>11</v>
      </c>
      <c r="G36" s="30" t="s">
        <v>11</v>
      </c>
      <c r="H36" s="32">
        <f>ROUND(B36*E36*C36*D36,2)</f>
        <v>56.77</v>
      </c>
      <c r="I36" s="33">
        <f>ROUND(H36/$H$67*100,3)</f>
        <v>3.101</v>
      </c>
      <c r="J36" s="32">
        <f>ROUND($J$67*I36/100,2)</f>
        <v>11.26</v>
      </c>
      <c r="K36" s="32">
        <f>ROUND(B36+J36,2)</f>
        <v>66.91</v>
      </c>
      <c r="L36" s="34" t="s">
        <v>11</v>
      </c>
      <c r="M36" s="35">
        <f>ROUND(K36,2)</f>
        <v>66.91</v>
      </c>
      <c r="N36" s="36" t="s">
        <v>12</v>
      </c>
      <c r="O36" s="37"/>
      <c r="P36" s="38">
        <f>ROUNDUP(M36*O36,-1)</f>
        <v>0</v>
      </c>
      <c r="Q36" s="40" t="s">
        <v>15</v>
      </c>
      <c r="IV36"/>
    </row>
    <row r="37" spans="1:256" ht="12.75">
      <c r="A37" s="30" t="s">
        <v>46</v>
      </c>
      <c r="B37" s="31">
        <v>32.85</v>
      </c>
      <c r="C37" s="32">
        <v>1.02</v>
      </c>
      <c r="D37" s="32">
        <v>1.01</v>
      </c>
      <c r="E37" s="32">
        <v>1</v>
      </c>
      <c r="F37" s="30" t="s">
        <v>11</v>
      </c>
      <c r="G37" s="30" t="s">
        <v>11</v>
      </c>
      <c r="H37" s="32">
        <f>ROUND(B37*C37*D37*E37,2)</f>
        <v>33.84</v>
      </c>
      <c r="I37" s="33">
        <f>ROUND(H37/$H$67*100,3)</f>
        <v>1.849</v>
      </c>
      <c r="J37" s="32">
        <f>ROUND($J$67*I37/100,2)</f>
        <v>6.71</v>
      </c>
      <c r="K37" s="32">
        <f>ROUND(B37+J37,2)</f>
        <v>39.56</v>
      </c>
      <c r="L37" s="34" t="s">
        <v>11</v>
      </c>
      <c r="M37" s="35">
        <f>ROUND(K37,2)</f>
        <v>39.56</v>
      </c>
      <c r="N37" s="36" t="s">
        <v>12</v>
      </c>
      <c r="O37" s="37"/>
      <c r="P37" s="38">
        <f>ROUNDUP(M37*O37,-1)</f>
        <v>0</v>
      </c>
      <c r="Q37" s="40" t="s">
        <v>15</v>
      </c>
      <c r="IV37"/>
    </row>
    <row r="38" spans="1:256" ht="12.75">
      <c r="A38" s="20" t="s">
        <v>47</v>
      </c>
      <c r="B38" s="21">
        <v>32.85</v>
      </c>
      <c r="C38" s="22">
        <v>1.02</v>
      </c>
      <c r="D38" s="22">
        <v>1.01</v>
      </c>
      <c r="E38" s="22">
        <v>1</v>
      </c>
      <c r="F38" s="20" t="s">
        <v>11</v>
      </c>
      <c r="G38" s="20" t="s">
        <v>11</v>
      </c>
      <c r="H38" s="22">
        <f>ROUND(B38*C38*D38*E38,2)</f>
        <v>33.84</v>
      </c>
      <c r="I38" s="23">
        <f>ROUND(H38/$H$67*100,3)</f>
        <v>1.849</v>
      </c>
      <c r="J38" s="22">
        <f>ROUND($J$67*I38/100,2)</f>
        <v>6.71</v>
      </c>
      <c r="K38" s="22">
        <f>ROUND(B38+J38,2)</f>
        <v>39.56</v>
      </c>
      <c r="L38" s="24" t="s">
        <v>11</v>
      </c>
      <c r="M38" s="25">
        <f>ROUND(K38,2)</f>
        <v>39.56</v>
      </c>
      <c r="N38" s="26" t="s">
        <v>12</v>
      </c>
      <c r="O38" s="27">
        <v>787.5</v>
      </c>
      <c r="P38" s="28">
        <f>ROUNDUP(M38*O38,-1)</f>
        <v>31160</v>
      </c>
      <c r="Q38" s="41"/>
      <c r="IV38"/>
    </row>
    <row r="39" spans="1:256" ht="12.75">
      <c r="A39" s="30" t="s">
        <v>48</v>
      </c>
      <c r="B39" s="31">
        <v>32.85</v>
      </c>
      <c r="C39" s="32">
        <v>1.02</v>
      </c>
      <c r="D39" s="32">
        <v>1.01</v>
      </c>
      <c r="E39" s="32">
        <v>1</v>
      </c>
      <c r="F39" s="30" t="s">
        <v>11</v>
      </c>
      <c r="G39" s="30" t="s">
        <v>11</v>
      </c>
      <c r="H39" s="32">
        <f>ROUND(B39*C39*D39*E39,2)</f>
        <v>33.84</v>
      </c>
      <c r="I39" s="33">
        <f>ROUND(H39/$H$67*100,3)</f>
        <v>1.849</v>
      </c>
      <c r="J39" s="32">
        <f>ROUND($J$67*I39/100,2)</f>
        <v>6.71</v>
      </c>
      <c r="K39" s="32">
        <f>ROUND(B39+J39,2)</f>
        <v>39.56</v>
      </c>
      <c r="L39" s="34" t="s">
        <v>11</v>
      </c>
      <c r="M39" s="35">
        <f>ROUND(K39,2)</f>
        <v>39.56</v>
      </c>
      <c r="N39" s="36" t="s">
        <v>12</v>
      </c>
      <c r="O39" s="37"/>
      <c r="P39" s="38">
        <f>ROUNDUP(M39*O39,-1)</f>
        <v>0</v>
      </c>
      <c r="Q39" s="40" t="s">
        <v>15</v>
      </c>
      <c r="IV39"/>
    </row>
    <row r="40" spans="1:256" ht="12.75">
      <c r="A40" s="30" t="s">
        <v>49</v>
      </c>
      <c r="B40" s="31">
        <v>32.85</v>
      </c>
      <c r="C40" s="32">
        <v>1.02</v>
      </c>
      <c r="D40" s="32">
        <v>1.01</v>
      </c>
      <c r="E40" s="32">
        <v>1</v>
      </c>
      <c r="F40" s="30" t="s">
        <v>11</v>
      </c>
      <c r="G40" s="30" t="s">
        <v>11</v>
      </c>
      <c r="H40" s="32">
        <f>ROUND(B40*C40*D40*E40,2)</f>
        <v>33.84</v>
      </c>
      <c r="I40" s="33">
        <f>ROUND(H40/$H$67*100,3)</f>
        <v>1.849</v>
      </c>
      <c r="J40" s="32">
        <f>ROUND($J$67*I40/100,2)</f>
        <v>6.71</v>
      </c>
      <c r="K40" s="32">
        <f>ROUND(B40+J40,2)</f>
        <v>39.56</v>
      </c>
      <c r="L40" s="34" t="s">
        <v>11</v>
      </c>
      <c r="M40" s="35">
        <f>ROUND(K40,2)</f>
        <v>39.56</v>
      </c>
      <c r="N40" s="36" t="s">
        <v>12</v>
      </c>
      <c r="O40" s="37"/>
      <c r="P40" s="38">
        <f>ROUNDUP(M40*O40,-1)</f>
        <v>0</v>
      </c>
      <c r="Q40" s="40" t="s">
        <v>15</v>
      </c>
      <c r="IV40"/>
    </row>
    <row r="41" spans="1:256" ht="12.75">
      <c r="A41" s="20" t="s">
        <v>50</v>
      </c>
      <c r="B41" s="21">
        <v>32.85</v>
      </c>
      <c r="C41" s="22">
        <v>1.02</v>
      </c>
      <c r="D41" s="22">
        <v>1.01</v>
      </c>
      <c r="E41" s="22">
        <v>1</v>
      </c>
      <c r="F41" s="20" t="s">
        <v>11</v>
      </c>
      <c r="G41" s="20" t="s">
        <v>11</v>
      </c>
      <c r="H41" s="22">
        <f>ROUND(B41*C41*D41*E41,2)</f>
        <v>33.84</v>
      </c>
      <c r="I41" s="23">
        <f>ROUND(H41/$H$67*100,3)</f>
        <v>1.849</v>
      </c>
      <c r="J41" s="22">
        <f>ROUND($J$67*I41/100,2)</f>
        <v>6.71</v>
      </c>
      <c r="K41" s="22">
        <f>ROUND(B41+J41,2)</f>
        <v>39.56</v>
      </c>
      <c r="L41" s="24" t="s">
        <v>11</v>
      </c>
      <c r="M41" s="25">
        <f>ROUND(K41,2)</f>
        <v>39.56</v>
      </c>
      <c r="N41" s="26" t="s">
        <v>12</v>
      </c>
      <c r="O41" s="27">
        <v>787.5</v>
      </c>
      <c r="P41" s="28">
        <v>31160</v>
      </c>
      <c r="Q41" s="41"/>
      <c r="IV41"/>
    </row>
    <row r="42" spans="1:256" ht="12.75">
      <c r="A42" s="30" t="s">
        <v>51</v>
      </c>
      <c r="B42" s="31">
        <v>53.47</v>
      </c>
      <c r="C42" s="32">
        <v>1.01</v>
      </c>
      <c r="D42" s="32">
        <v>1.01</v>
      </c>
      <c r="E42" s="32">
        <v>1</v>
      </c>
      <c r="F42" s="30" t="s">
        <v>11</v>
      </c>
      <c r="G42" s="30" t="s">
        <v>11</v>
      </c>
      <c r="H42" s="32">
        <f>ROUND(B42*C42*D42*E42,2)</f>
        <v>54.54</v>
      </c>
      <c r="I42" s="33">
        <f>ROUND(H42/$H$67*100,3)</f>
        <v>2.979</v>
      </c>
      <c r="J42" s="32">
        <f>ROUND($J$67*I42/100,2)</f>
        <v>10.82</v>
      </c>
      <c r="K42" s="32">
        <f>ROUND(B42+J42,2)</f>
        <v>64.29</v>
      </c>
      <c r="L42" s="34" t="s">
        <v>11</v>
      </c>
      <c r="M42" s="35">
        <f>ROUND(K42,2)</f>
        <v>64.29</v>
      </c>
      <c r="N42" s="36" t="s">
        <v>12</v>
      </c>
      <c r="O42" s="37">
        <v>720</v>
      </c>
      <c r="P42" s="38">
        <f>ROUNDUP(M42*O42,-1)</f>
        <v>46290</v>
      </c>
      <c r="Q42" s="40" t="s">
        <v>15</v>
      </c>
      <c r="IV42"/>
    </row>
    <row r="43" spans="1:256" ht="12.75">
      <c r="A43" s="20" t="s">
        <v>52</v>
      </c>
      <c r="B43" s="21">
        <v>25.4</v>
      </c>
      <c r="C43" s="22">
        <v>0.98</v>
      </c>
      <c r="D43" s="22">
        <v>1.01</v>
      </c>
      <c r="E43" s="22">
        <v>1</v>
      </c>
      <c r="F43" s="20" t="s">
        <v>11</v>
      </c>
      <c r="G43" s="20" t="s">
        <v>11</v>
      </c>
      <c r="H43" s="22">
        <f>ROUND(B43*C43*D43*E43,2)</f>
        <v>25.14</v>
      </c>
      <c r="I43" s="23">
        <f>ROUND(H43/$H$67*100,3)</f>
        <v>1.373</v>
      </c>
      <c r="J43" s="22">
        <f>ROUND($J$67*I43/100,2)</f>
        <v>4.99</v>
      </c>
      <c r="K43" s="22">
        <f>ROUND(B43+J43,2)</f>
        <v>30.39</v>
      </c>
      <c r="L43" s="24" t="s">
        <v>11</v>
      </c>
      <c r="M43" s="25">
        <f>ROUND(K43,2)</f>
        <v>30.39</v>
      </c>
      <c r="N43" s="26" t="s">
        <v>23</v>
      </c>
      <c r="O43" s="27">
        <v>787.5</v>
      </c>
      <c r="P43" s="28">
        <f>ROUNDUP(M43*O43,-1)</f>
        <v>23940</v>
      </c>
      <c r="Q43" s="41"/>
      <c r="IV43"/>
    </row>
    <row r="44" spans="1:256" ht="12.75">
      <c r="A44" s="30" t="s">
        <v>53</v>
      </c>
      <c r="B44" s="31">
        <v>25.36</v>
      </c>
      <c r="C44" s="32">
        <v>0.98</v>
      </c>
      <c r="D44" s="32">
        <v>1.01</v>
      </c>
      <c r="E44" s="32">
        <v>1</v>
      </c>
      <c r="F44" s="30" t="s">
        <v>11</v>
      </c>
      <c r="G44" s="30" t="s">
        <v>11</v>
      </c>
      <c r="H44" s="32">
        <f>ROUND(B44*C44*D44*E44,2)</f>
        <v>25.1</v>
      </c>
      <c r="I44" s="33">
        <f>ROUND(H44/$H$67*100,3)</f>
        <v>1.371</v>
      </c>
      <c r="J44" s="32">
        <f>ROUND($J$67*I44/100,2)</f>
        <v>4.98</v>
      </c>
      <c r="K44" s="32">
        <f>ROUND(B44+J44,2)</f>
        <v>30.34</v>
      </c>
      <c r="L44" s="34" t="s">
        <v>11</v>
      </c>
      <c r="M44" s="35">
        <f>ROUND(K44,2)</f>
        <v>30.34</v>
      </c>
      <c r="N44" s="36" t="s">
        <v>23</v>
      </c>
      <c r="O44" s="37"/>
      <c r="P44" s="38">
        <f>ROUNDUP(M44*O44,-1)</f>
        <v>0</v>
      </c>
      <c r="Q44" s="40" t="s">
        <v>15</v>
      </c>
      <c r="IV44"/>
    </row>
    <row r="45" spans="1:256" ht="12.75">
      <c r="A45" s="20"/>
      <c r="B45" s="21">
        <f>SUM(B36:B44)</f>
        <v>324.13</v>
      </c>
      <c r="C45" s="22"/>
      <c r="D45" s="22"/>
      <c r="E45" s="22"/>
      <c r="F45" s="20"/>
      <c r="G45" s="20"/>
      <c r="H45" s="22">
        <f>SUM(H36:H44)</f>
        <v>330.75</v>
      </c>
      <c r="I45" s="23">
        <f>SUM(I36:I44)</f>
        <v>18.069</v>
      </c>
      <c r="J45" s="22">
        <f>SUM(J36:J44)</f>
        <v>65.60000000000001</v>
      </c>
      <c r="K45" s="22">
        <f>SUM(K36:K44)</f>
        <v>389.73</v>
      </c>
      <c r="L45" s="42"/>
      <c r="M45" s="25">
        <f>SUM(M36:M44)</f>
        <v>389.73</v>
      </c>
      <c r="N45" s="26"/>
      <c r="O45" s="27"/>
      <c r="P45" s="28">
        <f>ROUNDUP(M45*O45,-1)</f>
        <v>0</v>
      </c>
      <c r="Q45" s="41"/>
      <c r="IV45"/>
    </row>
    <row r="46" spans="1:256" ht="12.75">
      <c r="A46" s="15" t="s">
        <v>54</v>
      </c>
      <c r="B46" s="16"/>
      <c r="C46" s="16"/>
      <c r="D46" s="16"/>
      <c r="E46" s="16"/>
      <c r="F46" s="20"/>
      <c r="G46" s="16"/>
      <c r="H46" s="16"/>
      <c r="I46" s="16"/>
      <c r="J46" s="16"/>
      <c r="K46" s="17"/>
      <c r="L46" s="17"/>
      <c r="M46" s="18"/>
      <c r="N46" s="19"/>
      <c r="O46" s="19"/>
      <c r="P46" s="28">
        <f>ROUNDUP(M46*O46,-1)</f>
        <v>0</v>
      </c>
      <c r="Q46" s="19"/>
      <c r="IV46"/>
    </row>
    <row r="47" spans="1:256" ht="12.75">
      <c r="A47" s="20" t="s">
        <v>55</v>
      </c>
      <c r="B47" s="21">
        <v>55.65</v>
      </c>
      <c r="C47" s="22">
        <v>1.01</v>
      </c>
      <c r="D47" s="20">
        <v>0.96</v>
      </c>
      <c r="E47" s="22">
        <v>1</v>
      </c>
      <c r="F47" s="20" t="s">
        <v>11</v>
      </c>
      <c r="G47" s="20" t="s">
        <v>11</v>
      </c>
      <c r="H47" s="22">
        <f>ROUND(B47*E47*C47*D47,2)</f>
        <v>53.96</v>
      </c>
      <c r="I47" s="23">
        <v>2.947</v>
      </c>
      <c r="J47" s="22">
        <f>ROUND($J$67*I47/100,2)</f>
        <v>10.7</v>
      </c>
      <c r="K47" s="22">
        <f>ROUND(B47+J47,2)</f>
        <v>66.35</v>
      </c>
      <c r="L47" s="24" t="s">
        <v>11</v>
      </c>
      <c r="M47" s="25">
        <f>ROUND(K47,2)</f>
        <v>66.35</v>
      </c>
      <c r="N47" s="26" t="s">
        <v>12</v>
      </c>
      <c r="O47" s="27">
        <v>756</v>
      </c>
      <c r="P47" s="28">
        <f>ROUNDUP(M47*O47,-1)</f>
        <v>50170</v>
      </c>
      <c r="Q47" s="41"/>
      <c r="IV47"/>
    </row>
    <row r="48" spans="1:256" ht="12.75">
      <c r="A48" s="20" t="s">
        <v>56</v>
      </c>
      <c r="B48" s="21">
        <v>32.85</v>
      </c>
      <c r="C48" s="22">
        <v>1.02</v>
      </c>
      <c r="D48" s="22">
        <v>1.01</v>
      </c>
      <c r="E48" s="22">
        <v>1</v>
      </c>
      <c r="F48" s="20" t="s">
        <v>11</v>
      </c>
      <c r="G48" s="20" t="s">
        <v>11</v>
      </c>
      <c r="H48" s="22">
        <f>ROUND(B48*E48*C48*D48,2)</f>
        <v>33.84</v>
      </c>
      <c r="I48" s="23">
        <f>ROUND(H48/$H$67*100,3)</f>
        <v>1.849</v>
      </c>
      <c r="J48" s="22">
        <f>ROUND($J$67*I48/100,2)</f>
        <v>6.71</v>
      </c>
      <c r="K48" s="22">
        <f>ROUND(B48+J48,2)</f>
        <v>39.56</v>
      </c>
      <c r="L48" s="24" t="s">
        <v>11</v>
      </c>
      <c r="M48" s="25">
        <f>ROUND(K48,2)</f>
        <v>39.56</v>
      </c>
      <c r="N48" s="26" t="s">
        <v>12</v>
      </c>
      <c r="O48" s="27">
        <v>787.5</v>
      </c>
      <c r="P48" s="28">
        <f>ROUNDUP(M48*O48,-1)</f>
        <v>31160</v>
      </c>
      <c r="Q48" s="41"/>
      <c r="IV48"/>
    </row>
    <row r="49" spans="1:256" ht="12.75">
      <c r="A49" s="20" t="s">
        <v>57</v>
      </c>
      <c r="B49" s="21">
        <v>32.85</v>
      </c>
      <c r="C49" s="22">
        <v>1.02</v>
      </c>
      <c r="D49" s="22">
        <v>1.01</v>
      </c>
      <c r="E49" s="22">
        <v>1</v>
      </c>
      <c r="F49" s="20" t="s">
        <v>11</v>
      </c>
      <c r="G49" s="20" t="s">
        <v>11</v>
      </c>
      <c r="H49" s="22">
        <f>ROUND(B49*E49*C49*D49,2)</f>
        <v>33.84</v>
      </c>
      <c r="I49" s="23">
        <f>ROUND(H49/$H$67*100,3)</f>
        <v>1.849</v>
      </c>
      <c r="J49" s="22">
        <f>ROUND($J$67*I49/100,2)</f>
        <v>6.71</v>
      </c>
      <c r="K49" s="22">
        <f>ROUND(B49+J49,2)</f>
        <v>39.56</v>
      </c>
      <c r="L49" s="24" t="s">
        <v>11</v>
      </c>
      <c r="M49" s="25">
        <f>ROUND(K49,2)</f>
        <v>39.56</v>
      </c>
      <c r="N49" s="26" t="s">
        <v>12</v>
      </c>
      <c r="O49" s="27">
        <v>787.5</v>
      </c>
      <c r="P49" s="28">
        <f>ROUNDUP(M49*O49,-1)</f>
        <v>31160</v>
      </c>
      <c r="Q49" s="41"/>
      <c r="IV49"/>
    </row>
    <row r="50" spans="1:256" ht="12.75">
      <c r="A50" s="20" t="s">
        <v>58</v>
      </c>
      <c r="B50" s="21">
        <v>32.85</v>
      </c>
      <c r="C50" s="22">
        <v>1.02</v>
      </c>
      <c r="D50" s="22">
        <v>1.01</v>
      </c>
      <c r="E50" s="22">
        <v>1</v>
      </c>
      <c r="F50" s="20" t="s">
        <v>11</v>
      </c>
      <c r="G50" s="20" t="s">
        <v>11</v>
      </c>
      <c r="H50" s="22">
        <f>ROUND(B50*E50*C50*D50,2)</f>
        <v>33.84</v>
      </c>
      <c r="I50" s="23">
        <f>ROUND(H50/$H$67*100,3)</f>
        <v>1.849</v>
      </c>
      <c r="J50" s="22">
        <f>ROUND($J$67*I50/100,2)</f>
        <v>6.71</v>
      </c>
      <c r="K50" s="22">
        <f>ROUND(B50+J50,2)</f>
        <v>39.56</v>
      </c>
      <c r="L50" s="24" t="s">
        <v>11</v>
      </c>
      <c r="M50" s="25">
        <f>ROUND(K50,2)</f>
        <v>39.56</v>
      </c>
      <c r="N50" s="26" t="s">
        <v>12</v>
      </c>
      <c r="O50" s="27">
        <v>787.5</v>
      </c>
      <c r="P50" s="28">
        <f>ROUNDUP(M50*O50,-1)</f>
        <v>31160</v>
      </c>
      <c r="Q50" s="41"/>
      <c r="IV50"/>
    </row>
    <row r="51" spans="1:256" ht="12.75">
      <c r="A51" s="20" t="s">
        <v>59</v>
      </c>
      <c r="B51" s="21">
        <v>32.85</v>
      </c>
      <c r="C51" s="22">
        <v>1.02</v>
      </c>
      <c r="D51" s="22">
        <v>1.01</v>
      </c>
      <c r="E51" s="22">
        <v>1</v>
      </c>
      <c r="F51" s="20" t="s">
        <v>11</v>
      </c>
      <c r="G51" s="20" t="s">
        <v>11</v>
      </c>
      <c r="H51" s="22">
        <f>ROUND(B51*E51*C51*D51,2)</f>
        <v>33.84</v>
      </c>
      <c r="I51" s="23">
        <f>ROUND(H51/$H$67*100,3)</f>
        <v>1.849</v>
      </c>
      <c r="J51" s="22">
        <f>ROUND($J$67*I51/100,2)</f>
        <v>6.71</v>
      </c>
      <c r="K51" s="22">
        <f>ROUND(B51+J51,2)</f>
        <v>39.56</v>
      </c>
      <c r="L51" s="24" t="s">
        <v>11</v>
      </c>
      <c r="M51" s="25">
        <f>ROUND(K51,2)</f>
        <v>39.56</v>
      </c>
      <c r="N51" s="26" t="s">
        <v>12</v>
      </c>
      <c r="O51" s="27">
        <v>787.5</v>
      </c>
      <c r="P51" s="28">
        <f>ROUNDUP(M51*O51,-1)</f>
        <v>31160</v>
      </c>
      <c r="Q51" s="41"/>
      <c r="IV51"/>
    </row>
    <row r="52" spans="1:256" ht="12.75">
      <c r="A52" s="20" t="s">
        <v>60</v>
      </c>
      <c r="B52" s="21">
        <v>32.85</v>
      </c>
      <c r="C52" s="22">
        <v>1.02</v>
      </c>
      <c r="D52" s="22">
        <v>1.01</v>
      </c>
      <c r="E52" s="22">
        <v>1</v>
      </c>
      <c r="F52" s="20" t="s">
        <v>11</v>
      </c>
      <c r="G52" s="20" t="s">
        <v>11</v>
      </c>
      <c r="H52" s="22">
        <f>ROUND(B52*E52*C52*D52,2)</f>
        <v>33.84</v>
      </c>
      <c r="I52" s="23">
        <f>ROUND(H52/$H$67*100,3)</f>
        <v>1.849</v>
      </c>
      <c r="J52" s="22">
        <f>ROUND($J$67*I52/100,2)</f>
        <v>6.71</v>
      </c>
      <c r="K52" s="22">
        <f>ROUND(B52+J52,2)</f>
        <v>39.56</v>
      </c>
      <c r="L52" s="24" t="s">
        <v>11</v>
      </c>
      <c r="M52" s="25">
        <f>ROUND(K52,2)</f>
        <v>39.56</v>
      </c>
      <c r="N52" s="26" t="s">
        <v>12</v>
      </c>
      <c r="O52" s="27">
        <v>787.5</v>
      </c>
      <c r="P52" s="28">
        <f>ROUNDUP(M52*O52,-1)</f>
        <v>31160</v>
      </c>
      <c r="Q52" s="41"/>
      <c r="IV52"/>
    </row>
    <row r="53" spans="1:256" ht="12.75">
      <c r="A53" s="20" t="s">
        <v>61</v>
      </c>
      <c r="B53" s="21">
        <v>53.47</v>
      </c>
      <c r="C53" s="22">
        <v>1.01</v>
      </c>
      <c r="D53" s="22">
        <v>0.98</v>
      </c>
      <c r="E53" s="22">
        <v>1</v>
      </c>
      <c r="F53" s="20" t="s">
        <v>11</v>
      </c>
      <c r="G53" s="20" t="s">
        <v>11</v>
      </c>
      <c r="H53" s="22">
        <f>ROUND(B53*E53*C53*D53,2)</f>
        <v>52.92</v>
      </c>
      <c r="I53" s="23">
        <v>2.89</v>
      </c>
      <c r="J53" s="22">
        <f>ROUND($J$67*I53/100,2)</f>
        <v>10.49</v>
      </c>
      <c r="K53" s="22">
        <f>ROUND(B53+J53,2)</f>
        <v>63.96</v>
      </c>
      <c r="L53" s="24" t="s">
        <v>11</v>
      </c>
      <c r="M53" s="25">
        <f>ROUND(K53,2)</f>
        <v>63.96</v>
      </c>
      <c r="N53" s="26" t="s">
        <v>12</v>
      </c>
      <c r="O53" s="27">
        <v>756</v>
      </c>
      <c r="P53" s="28">
        <f>ROUNDUP(M53*O53,-1)</f>
        <v>48360</v>
      </c>
      <c r="Q53" s="41"/>
      <c r="IV53"/>
    </row>
    <row r="54" spans="1:256" ht="12.75">
      <c r="A54" s="20" t="s">
        <v>62</v>
      </c>
      <c r="B54" s="21">
        <v>25.4</v>
      </c>
      <c r="C54" s="22">
        <v>0.98</v>
      </c>
      <c r="D54" s="22">
        <v>1.01</v>
      </c>
      <c r="E54" s="22">
        <v>1</v>
      </c>
      <c r="F54" s="20" t="s">
        <v>11</v>
      </c>
      <c r="G54" s="20" t="s">
        <v>11</v>
      </c>
      <c r="H54" s="22">
        <f>ROUND(B54*E54*C54*D54,2)</f>
        <v>25.14</v>
      </c>
      <c r="I54" s="23">
        <f>ROUND(H54/$H$67*100,3)</f>
        <v>1.373</v>
      </c>
      <c r="J54" s="22">
        <f>ROUND($J$67*I54/100,2)</f>
        <v>4.99</v>
      </c>
      <c r="K54" s="22">
        <f>ROUND(B54+J54,2)</f>
        <v>30.39</v>
      </c>
      <c r="L54" s="24" t="s">
        <v>11</v>
      </c>
      <c r="M54" s="25">
        <f>ROUND(K54,2)</f>
        <v>30.39</v>
      </c>
      <c r="N54" s="26" t="s">
        <v>23</v>
      </c>
      <c r="O54" s="27">
        <v>787.5</v>
      </c>
      <c r="P54" s="28">
        <f>ROUNDUP(M54*O54,-1)</f>
        <v>23940</v>
      </c>
      <c r="Q54" s="41"/>
      <c r="IV54"/>
    </row>
    <row r="55" spans="1:256" ht="12.75">
      <c r="A55" s="20" t="s">
        <v>63</v>
      </c>
      <c r="B55" s="21">
        <v>25.36</v>
      </c>
      <c r="C55" s="22">
        <v>0.98</v>
      </c>
      <c r="D55" s="22">
        <v>1.01</v>
      </c>
      <c r="E55" s="22">
        <v>1</v>
      </c>
      <c r="F55" s="20" t="s">
        <v>11</v>
      </c>
      <c r="G55" s="20" t="s">
        <v>11</v>
      </c>
      <c r="H55" s="22">
        <f>ROUND(B55*E55*C55*D55,2)</f>
        <v>25.1</v>
      </c>
      <c r="I55" s="23">
        <f>ROUND(H55/$H$67*100,3)</f>
        <v>1.371</v>
      </c>
      <c r="J55" s="22">
        <f>ROUND($J$67*I55/100,2)</f>
        <v>4.98</v>
      </c>
      <c r="K55" s="22">
        <f>ROUND(B55+J55,2)</f>
        <v>30.34</v>
      </c>
      <c r="L55" s="24" t="s">
        <v>11</v>
      </c>
      <c r="M55" s="25">
        <f>ROUND(K55,2)</f>
        <v>30.34</v>
      </c>
      <c r="N55" s="26" t="s">
        <v>23</v>
      </c>
      <c r="O55" s="27">
        <v>787.5</v>
      </c>
      <c r="P55" s="28">
        <f>ROUNDUP(M55*O55,-1)</f>
        <v>23900</v>
      </c>
      <c r="Q55" s="41"/>
      <c r="IV55"/>
    </row>
    <row r="56" spans="1:256" ht="12.75">
      <c r="A56" s="20"/>
      <c r="B56" s="21">
        <f>SUM(B47:B55)</f>
        <v>324.13</v>
      </c>
      <c r="C56" s="22"/>
      <c r="D56" s="22"/>
      <c r="E56" s="22"/>
      <c r="F56" s="20"/>
      <c r="G56" s="20"/>
      <c r="H56" s="22">
        <f>SUM(H47:H55)</f>
        <v>326.32</v>
      </c>
      <c r="I56" s="23">
        <f>SUM(I47:I55)</f>
        <v>17.826</v>
      </c>
      <c r="J56" s="22">
        <f>SUM(J47:J55)</f>
        <v>64.71000000000001</v>
      </c>
      <c r="K56" s="22">
        <f>SUM(K47:K55)</f>
        <v>388.8399999999999</v>
      </c>
      <c r="L56" s="42"/>
      <c r="M56" s="25">
        <f>SUM(M47:M55)</f>
        <v>388.8399999999999</v>
      </c>
      <c r="N56" s="19"/>
      <c r="O56" s="19"/>
      <c r="P56" s="28">
        <f>ROUNDUP(M56*O56,-1)</f>
        <v>0</v>
      </c>
      <c r="Q56" s="19"/>
      <c r="IV56"/>
    </row>
    <row r="57" spans="1:256" ht="12.75">
      <c r="A57" s="15" t="s">
        <v>64</v>
      </c>
      <c r="B57" s="16"/>
      <c r="C57" s="16"/>
      <c r="D57" s="16"/>
      <c r="E57" s="16"/>
      <c r="F57" s="20"/>
      <c r="G57" s="16"/>
      <c r="H57" s="16"/>
      <c r="I57" s="16"/>
      <c r="J57" s="16"/>
      <c r="K57" s="16"/>
      <c r="L57" s="16"/>
      <c r="M57" s="18"/>
      <c r="N57" s="19"/>
      <c r="O57" s="19"/>
      <c r="P57" s="28">
        <f>ROUNDUP(M57*O57,-1)</f>
        <v>0</v>
      </c>
      <c r="Q57" s="19"/>
      <c r="IV57"/>
    </row>
    <row r="58" spans="1:256" ht="12.75">
      <c r="A58" s="30" t="s">
        <v>65</v>
      </c>
      <c r="B58" s="31">
        <v>33.9</v>
      </c>
      <c r="C58" s="30">
        <v>1.02</v>
      </c>
      <c r="D58" s="30">
        <v>0.96</v>
      </c>
      <c r="E58" s="32">
        <v>1</v>
      </c>
      <c r="F58" s="30" t="s">
        <v>11</v>
      </c>
      <c r="G58" s="30" t="s">
        <v>11</v>
      </c>
      <c r="H58" s="32">
        <f>ROUND(B58*E58*C58*D58,2)</f>
        <v>33.19</v>
      </c>
      <c r="I58" s="33">
        <v>1.812</v>
      </c>
      <c r="J58" s="32">
        <v>6.59</v>
      </c>
      <c r="K58" s="32">
        <f>ROUND(B58+J58,2)</f>
        <v>40.49</v>
      </c>
      <c r="L58" s="34" t="s">
        <v>11</v>
      </c>
      <c r="M58" s="35">
        <f>ROUND(K58,2)</f>
        <v>40.49</v>
      </c>
      <c r="N58" s="36" t="s">
        <v>12</v>
      </c>
      <c r="O58" s="37"/>
      <c r="P58" s="38">
        <f>ROUNDUP(M58*O58,-1)</f>
        <v>0</v>
      </c>
      <c r="Q58" s="40" t="s">
        <v>15</v>
      </c>
      <c r="IV58"/>
    </row>
    <row r="59" spans="1:256" ht="12.75">
      <c r="A59" s="20" t="s">
        <v>66</v>
      </c>
      <c r="B59" s="21">
        <v>32.85</v>
      </c>
      <c r="C59" s="22">
        <v>1.02</v>
      </c>
      <c r="D59" s="20">
        <v>0.96</v>
      </c>
      <c r="E59" s="22">
        <v>1</v>
      </c>
      <c r="F59" s="20" t="s">
        <v>11</v>
      </c>
      <c r="G59" s="20" t="s">
        <v>11</v>
      </c>
      <c r="H59" s="22">
        <f>ROUND(B59*E59*C59*D59,2)</f>
        <v>32.17</v>
      </c>
      <c r="I59" s="23">
        <f>ROUND(H59/$H$67*100,3)</f>
        <v>1.757</v>
      </c>
      <c r="J59" s="22">
        <v>6.39</v>
      </c>
      <c r="K59" s="22">
        <f>ROUND(B59+J59,2)</f>
        <v>39.24</v>
      </c>
      <c r="L59" s="24" t="s">
        <v>11</v>
      </c>
      <c r="M59" s="25">
        <f>ROUND(K59,2)</f>
        <v>39.24</v>
      </c>
      <c r="N59" s="26" t="s">
        <v>12</v>
      </c>
      <c r="O59" s="27">
        <v>787.5</v>
      </c>
      <c r="P59" s="28">
        <f>ROUNDUP(M59*O59,-1)</f>
        <v>30910</v>
      </c>
      <c r="Q59" s="41"/>
      <c r="IV59"/>
    </row>
    <row r="60" spans="1:256" ht="12.75">
      <c r="A60" s="30" t="s">
        <v>67</v>
      </c>
      <c r="B60" s="31">
        <v>32.85</v>
      </c>
      <c r="C60" s="32">
        <v>1.02</v>
      </c>
      <c r="D60" s="30">
        <v>0.96</v>
      </c>
      <c r="E60" s="32">
        <v>1</v>
      </c>
      <c r="F60" s="30" t="s">
        <v>11</v>
      </c>
      <c r="G60" s="30" t="s">
        <v>11</v>
      </c>
      <c r="H60" s="32">
        <f>ROUND(B60*E60*C60*D60,2)</f>
        <v>32.17</v>
      </c>
      <c r="I60" s="33">
        <f>ROUND(H60/$H$67*100,3)</f>
        <v>1.757</v>
      </c>
      <c r="J60" s="32">
        <v>6.39</v>
      </c>
      <c r="K60" s="32">
        <f>ROUND(B60+J60,2)</f>
        <v>39.24</v>
      </c>
      <c r="L60" s="34" t="s">
        <v>11</v>
      </c>
      <c r="M60" s="35">
        <f>ROUND(K60,2)</f>
        <v>39.24</v>
      </c>
      <c r="N60" s="36" t="s">
        <v>12</v>
      </c>
      <c r="O60" s="37"/>
      <c r="P60" s="38">
        <f>ROUNDUP(M60*O60,-1)</f>
        <v>0</v>
      </c>
      <c r="Q60" s="40" t="s">
        <v>15</v>
      </c>
      <c r="IV60"/>
    </row>
    <row r="61" spans="1:256" ht="12.75">
      <c r="A61" s="20" t="s">
        <v>68</v>
      </c>
      <c r="B61" s="21">
        <v>32.85</v>
      </c>
      <c r="C61" s="22">
        <v>1.02</v>
      </c>
      <c r="D61" s="20">
        <v>0.96</v>
      </c>
      <c r="E61" s="22">
        <v>1</v>
      </c>
      <c r="F61" s="20" t="s">
        <v>11</v>
      </c>
      <c r="G61" s="20" t="s">
        <v>11</v>
      </c>
      <c r="H61" s="22">
        <f>ROUND(B61*E61*C61*D61,2)</f>
        <v>32.17</v>
      </c>
      <c r="I61" s="23">
        <f>ROUND(H61/$H$67*100,3)</f>
        <v>1.757</v>
      </c>
      <c r="J61" s="22">
        <v>6.39</v>
      </c>
      <c r="K61" s="22">
        <f>ROUND(B61+J61,2)</f>
        <v>39.24</v>
      </c>
      <c r="L61" s="24" t="s">
        <v>11</v>
      </c>
      <c r="M61" s="25">
        <f>ROUND(K61,2)</f>
        <v>39.24</v>
      </c>
      <c r="N61" s="26" t="s">
        <v>12</v>
      </c>
      <c r="O61" s="27">
        <v>787.5</v>
      </c>
      <c r="P61" s="28">
        <f>ROUNDUP(M61*O61,-1)</f>
        <v>30910</v>
      </c>
      <c r="Q61" s="41"/>
      <c r="IV61"/>
    </row>
    <row r="62" spans="1:256" ht="12.75">
      <c r="A62" s="20" t="s">
        <v>69</v>
      </c>
      <c r="B62" s="21">
        <v>32.85</v>
      </c>
      <c r="C62" s="22">
        <v>1.02</v>
      </c>
      <c r="D62" s="20">
        <v>0.96</v>
      </c>
      <c r="E62" s="22">
        <v>1</v>
      </c>
      <c r="F62" s="20" t="s">
        <v>11</v>
      </c>
      <c r="G62" s="20" t="s">
        <v>11</v>
      </c>
      <c r="H62" s="22">
        <f>ROUND(B62*E62*C62*D62,2)</f>
        <v>32.17</v>
      </c>
      <c r="I62" s="23">
        <f>ROUND(H62/$H$67*100,3)</f>
        <v>1.757</v>
      </c>
      <c r="J62" s="22">
        <v>6.39</v>
      </c>
      <c r="K62" s="22">
        <f>ROUND(B62+J62,2)</f>
        <v>39.24</v>
      </c>
      <c r="L62" s="24"/>
      <c r="M62" s="25">
        <f>ROUND(K62,2)</f>
        <v>39.24</v>
      </c>
      <c r="N62" s="26" t="s">
        <v>12</v>
      </c>
      <c r="O62" s="27">
        <v>787.5</v>
      </c>
      <c r="P62" s="28">
        <f>ROUNDUP(M62*O62,-1)</f>
        <v>30910</v>
      </c>
      <c r="Q62" s="41"/>
      <c r="IV62"/>
    </row>
    <row r="63" spans="1:256" ht="12.75">
      <c r="A63" s="30" t="s">
        <v>70</v>
      </c>
      <c r="B63" s="31">
        <v>39.28</v>
      </c>
      <c r="C63" s="32">
        <v>1.02</v>
      </c>
      <c r="D63" s="30">
        <v>0.96</v>
      </c>
      <c r="E63" s="32">
        <v>1</v>
      </c>
      <c r="F63" s="30" t="s">
        <v>11</v>
      </c>
      <c r="G63" s="30" t="s">
        <v>11</v>
      </c>
      <c r="H63" s="32">
        <f>ROUND(B63*E63*C63*D63,2)</f>
        <v>38.46</v>
      </c>
      <c r="I63" s="33">
        <f>ROUND(H63/$H$67*100,3)</f>
        <v>2.101</v>
      </c>
      <c r="J63" s="32">
        <v>7.64</v>
      </c>
      <c r="K63" s="32">
        <f>ROUND(B63+J63,2)</f>
        <v>46.92</v>
      </c>
      <c r="L63" s="34"/>
      <c r="M63" s="35">
        <f>ROUND(K63,2)</f>
        <v>46.92</v>
      </c>
      <c r="N63" s="36" t="s">
        <v>12</v>
      </c>
      <c r="O63" s="37"/>
      <c r="P63" s="38">
        <f>ROUNDUP(M63*O63,-1)</f>
        <v>0</v>
      </c>
      <c r="Q63" s="40" t="s">
        <v>15</v>
      </c>
      <c r="IV63"/>
    </row>
    <row r="64" spans="1:256" ht="12.75">
      <c r="A64" s="30" t="s">
        <v>71</v>
      </c>
      <c r="B64" s="31">
        <v>25.86</v>
      </c>
      <c r="C64" s="32">
        <v>0.98</v>
      </c>
      <c r="D64" s="30">
        <v>0.96</v>
      </c>
      <c r="E64" s="32">
        <v>1</v>
      </c>
      <c r="F64" s="30" t="s">
        <v>11</v>
      </c>
      <c r="G64" s="30" t="s">
        <v>11</v>
      </c>
      <c r="H64" s="32">
        <f>ROUND(B64*E64*C64*D64,2)</f>
        <v>24.33</v>
      </c>
      <c r="I64" s="33">
        <v>1.328</v>
      </c>
      <c r="J64" s="32">
        <v>4.83</v>
      </c>
      <c r="K64" s="32">
        <f>ROUND(B64+J64,2)</f>
        <v>30.69</v>
      </c>
      <c r="L64" s="34" t="s">
        <v>11</v>
      </c>
      <c r="M64" s="35">
        <f>ROUND(K64,2)</f>
        <v>30.69</v>
      </c>
      <c r="N64" s="36" t="s">
        <v>23</v>
      </c>
      <c r="O64" s="37"/>
      <c r="P64" s="38">
        <v>0</v>
      </c>
      <c r="Q64" s="40" t="s">
        <v>15</v>
      </c>
      <c r="IV64"/>
    </row>
    <row r="65" spans="1:256" ht="12.75">
      <c r="A65" s="20" t="s">
        <v>72</v>
      </c>
      <c r="B65" s="21">
        <v>25.36</v>
      </c>
      <c r="C65" s="22">
        <v>0.98</v>
      </c>
      <c r="D65" s="20">
        <v>0.96</v>
      </c>
      <c r="E65" s="22">
        <v>1</v>
      </c>
      <c r="F65" s="20" t="s">
        <v>11</v>
      </c>
      <c r="G65" s="20" t="s">
        <v>11</v>
      </c>
      <c r="H65" s="22">
        <f>ROUND(B65*E65*C65*D65,2)</f>
        <v>23.86</v>
      </c>
      <c r="I65" s="23">
        <v>1.302</v>
      </c>
      <c r="J65" s="22">
        <v>4.74</v>
      </c>
      <c r="K65" s="22">
        <f>ROUND(B65+J65,2)</f>
        <v>30.1</v>
      </c>
      <c r="L65" s="24" t="s">
        <v>11</v>
      </c>
      <c r="M65" s="25">
        <f>ROUND(K65,2)</f>
        <v>30.1</v>
      </c>
      <c r="N65" s="26" t="s">
        <v>23</v>
      </c>
      <c r="O65" s="27">
        <v>787.5</v>
      </c>
      <c r="P65" s="28">
        <f>ROUNDUP(M65*O65,-1)</f>
        <v>23710</v>
      </c>
      <c r="Q65" s="41"/>
      <c r="IV65"/>
    </row>
    <row r="66" spans="1:256" ht="12.75">
      <c r="A66" s="20"/>
      <c r="B66" s="21">
        <f>SUM(B58:B65)</f>
        <v>255.80000000000004</v>
      </c>
      <c r="C66" s="22"/>
      <c r="D66" s="22"/>
      <c r="E66" s="22"/>
      <c r="F66" s="20"/>
      <c r="G66" s="20"/>
      <c r="H66" s="22">
        <f>SUM(H58:H65)</f>
        <v>248.52000000000004</v>
      </c>
      <c r="I66" s="23">
        <f>SUM(I58:I65)</f>
        <v>13.570999999999998</v>
      </c>
      <c r="J66" s="22">
        <f>SUM(J58:J65)</f>
        <v>49.36</v>
      </c>
      <c r="K66" s="22">
        <f>SUM(K58:K65)</f>
        <v>305.16</v>
      </c>
      <c r="L66" s="24"/>
      <c r="M66" s="25">
        <f>SUM(M58:M65)</f>
        <v>305.16</v>
      </c>
      <c r="N66" s="43"/>
      <c r="O66" s="43"/>
      <c r="P66" s="28">
        <f>ROUNDUP(M66*O66,-1)</f>
        <v>0</v>
      </c>
      <c r="Q66" s="43"/>
      <c r="IV66"/>
    </row>
    <row r="67" spans="1:256" ht="12.75">
      <c r="A67" s="20"/>
      <c r="B67" s="21">
        <f>B12+B56+B66+B45+B34+B23</f>
        <v>1832.0300000000002</v>
      </c>
      <c r="C67" s="22"/>
      <c r="D67" s="22"/>
      <c r="E67" s="22"/>
      <c r="F67" s="20"/>
      <c r="G67" s="20"/>
      <c r="H67" s="22">
        <f>H12+H56+H66+H45+H34+H23</f>
        <v>1830.6400000000003</v>
      </c>
      <c r="I67" s="23">
        <f>I12+I56+I66+I45+I34+I23</f>
        <v>100</v>
      </c>
      <c r="J67" s="22">
        <v>363.13</v>
      </c>
      <c r="K67" s="22">
        <f>K45+K34+K23++K12+K56+K66</f>
        <v>2195.16</v>
      </c>
      <c r="L67" s="44"/>
      <c r="M67" s="25">
        <f>M23+M34+M45+M12+M56+M66</f>
        <v>2195.16</v>
      </c>
      <c r="N67" s="43"/>
      <c r="O67" s="43"/>
      <c r="P67" s="28">
        <f>ROUNDUP(M67*O67,-1)</f>
        <v>0</v>
      </c>
      <c r="Q67" s="43"/>
      <c r="IV67"/>
    </row>
    <row r="68" spans="1:12" ht="12.75">
      <c r="A68" s="45"/>
      <c r="B68" s="46"/>
      <c r="C68" s="47"/>
      <c r="D68" s="47"/>
      <c r="E68" s="47"/>
      <c r="F68" s="48"/>
      <c r="G68" s="45"/>
      <c r="H68" s="49"/>
      <c r="I68" s="45"/>
      <c r="J68" s="47"/>
      <c r="K68" s="47"/>
      <c r="L68" s="47"/>
    </row>
    <row r="69" spans="1:12" ht="12.75">
      <c r="A69" s="45"/>
      <c r="B69" s="46"/>
      <c r="C69" s="47"/>
      <c r="D69" s="47"/>
      <c r="E69" s="47"/>
      <c r="F69" s="45"/>
      <c r="G69" s="45"/>
      <c r="H69" s="49"/>
      <c r="I69" s="45"/>
      <c r="J69" s="47"/>
      <c r="K69" s="47"/>
      <c r="L69" s="47"/>
    </row>
    <row r="70" spans="1:9" ht="12.75">
      <c r="A70" s="50"/>
      <c r="F70" s="45"/>
      <c r="I70" s="50"/>
    </row>
    <row r="71" ht="12.75">
      <c r="J71" s="51"/>
    </row>
    <row r="74" ht="12.75">
      <c r="I74" s="52"/>
    </row>
  </sheetData>
  <sheetProtection selectLockedCells="1" selectUnlockedCells="1"/>
  <mergeCells count="6">
    <mergeCell ref="A1:S1"/>
    <mergeCell ref="K3:L3"/>
    <mergeCell ref="K13:L13"/>
    <mergeCell ref="K24:L24"/>
    <mergeCell ref="K35:L35"/>
    <mergeCell ref="K46:L46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Станислава Парлапанова</cp:lastModifiedBy>
  <cp:lastPrinted>2013-09-30T09:50:41Z</cp:lastPrinted>
  <dcterms:modified xsi:type="dcterms:W3CDTF">2013-10-04T11:57:49Z</dcterms:modified>
  <cp:category/>
  <cp:version/>
  <cp:contentType/>
  <cp:contentStatus/>
</cp:coreProperties>
</file>